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s62\Desktop\陸上フォルダ\1_webページ\60_記録証印刷\"/>
    </mc:Choice>
  </mc:AlternateContent>
  <xr:revisionPtr revIDLastSave="0" documentId="13_ncr:1_{2D81BC6B-C3AB-452B-B8E6-EF8828D0EB5F}" xr6:coauthVersionLast="47" xr6:coauthVersionMax="47" xr10:uidLastSave="{00000000-0000-0000-0000-000000000000}"/>
  <workbookProtection workbookAlgorithmName="SHA-512" workbookHashValue="CMCmeu9TglWm7y/ilWXrSL9P3gUIXlQ8KszIgQaueFGWcqKsxkUAqQ62VEdJrec3BKRrU2aPb3E2AlHywtg9DA==" workbookSaltValue="5zw81ietnVVPefR2pQEPAA==" workbookSpinCount="100000" lockStructure="1"/>
  <bookViews>
    <workbookView xWindow="8424" yWindow="408" windowWidth="13812" windowHeight="12324" xr2:uid="{774A75EA-950B-46C0-9116-B10300E77D0F}"/>
  </bookViews>
  <sheets>
    <sheet name="記録証" sheetId="1" r:id="rId1"/>
    <sheet name="記録証リレー" sheetId="5" r:id="rId2"/>
    <sheet name="データ貼付" sheetId="4" state="hidden" r:id="rId3"/>
    <sheet name="データ貼付リレー" sheetId="2" state="hidden" r:id="rId4"/>
  </sheets>
  <definedNames>
    <definedName name="_xlnm._FilterDatabase" localSheetId="2" hidden="1">データ貼付!$A$1:$R$358</definedName>
    <definedName name="_xlnm.Print_Area" localSheetId="0">記録証!$A$4:$I$42</definedName>
    <definedName name="_xlnm.Print_Area" localSheetId="1">記録証リレー!$A$4:$I$42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5" l="1"/>
  <c r="K2" i="1"/>
  <c r="B2" i="4"/>
  <c r="A2" i="4" s="1"/>
  <c r="B3" i="4"/>
  <c r="A3" i="4" s="1"/>
  <c r="B4" i="4"/>
  <c r="A4" i="4" s="1"/>
  <c r="B5" i="4"/>
  <c r="A5" i="4" s="1"/>
  <c r="B6" i="4"/>
  <c r="A6" i="4" s="1"/>
  <c r="B7" i="4"/>
  <c r="A7" i="4" s="1"/>
  <c r="B8" i="4"/>
  <c r="A8" i="4" s="1"/>
  <c r="B9" i="4"/>
  <c r="A9" i="4" s="1"/>
  <c r="B10" i="4"/>
  <c r="A10" i="4" s="1"/>
  <c r="B11" i="4"/>
  <c r="A11" i="4" s="1"/>
  <c r="B12" i="4"/>
  <c r="A12" i="4" s="1"/>
  <c r="B13" i="4"/>
  <c r="A13" i="4" s="1"/>
  <c r="B14" i="4"/>
  <c r="A14" i="4" s="1"/>
  <c r="B15" i="4"/>
  <c r="A15" i="4" s="1"/>
  <c r="B16" i="4"/>
  <c r="A16" i="4" s="1"/>
  <c r="B17" i="4"/>
  <c r="A17" i="4" s="1"/>
  <c r="B18" i="4"/>
  <c r="A18" i="4" s="1"/>
  <c r="B19" i="4"/>
  <c r="A19" i="4" s="1"/>
  <c r="B20" i="4"/>
  <c r="A20" i="4" s="1"/>
  <c r="B21" i="4"/>
  <c r="A21" i="4" s="1"/>
  <c r="B22" i="4"/>
  <c r="A22" i="4" s="1"/>
  <c r="B23" i="4"/>
  <c r="A23" i="4" s="1"/>
  <c r="B24" i="4"/>
  <c r="A24" i="4" s="1"/>
  <c r="B25" i="4"/>
  <c r="A25" i="4" s="1"/>
  <c r="B26" i="4"/>
  <c r="A26" i="4" s="1"/>
  <c r="B27" i="4"/>
  <c r="A27" i="4" s="1"/>
  <c r="B28" i="4"/>
  <c r="A28" i="4" s="1"/>
  <c r="B29" i="4"/>
  <c r="A29" i="4" s="1"/>
  <c r="B30" i="4"/>
  <c r="A30" i="4" s="1"/>
  <c r="B31" i="4"/>
  <c r="A31" i="4" s="1"/>
  <c r="B32" i="4"/>
  <c r="A32" i="4" s="1"/>
  <c r="B33" i="4"/>
  <c r="A33" i="4" s="1"/>
  <c r="B34" i="4"/>
  <c r="A34" i="4" s="1"/>
  <c r="B35" i="4"/>
  <c r="A35" i="4" s="1"/>
  <c r="B36" i="4"/>
  <c r="A36" i="4" s="1"/>
  <c r="B37" i="4"/>
  <c r="A37" i="4" s="1"/>
  <c r="B38" i="4"/>
  <c r="A38" i="4" s="1"/>
  <c r="B39" i="4"/>
  <c r="A39" i="4" s="1"/>
  <c r="B40" i="4"/>
  <c r="A40" i="4" s="1"/>
  <c r="B41" i="4"/>
  <c r="A41" i="4" s="1"/>
  <c r="B42" i="4"/>
  <c r="A42" i="4" s="1"/>
  <c r="B43" i="4"/>
  <c r="A43" i="4" s="1"/>
  <c r="B44" i="4"/>
  <c r="A44" i="4" s="1"/>
  <c r="B45" i="4"/>
  <c r="A45" i="4" s="1"/>
  <c r="B46" i="4"/>
  <c r="A46" i="4" s="1"/>
  <c r="B47" i="4"/>
  <c r="A47" i="4" s="1"/>
  <c r="B48" i="4"/>
  <c r="A48" i="4" s="1"/>
  <c r="B49" i="4"/>
  <c r="A49" i="4" s="1"/>
  <c r="B50" i="4"/>
  <c r="A50" i="4" s="1"/>
  <c r="B51" i="4"/>
  <c r="A51" i="4" s="1"/>
  <c r="B52" i="4"/>
  <c r="A52" i="4" s="1"/>
  <c r="B53" i="4"/>
  <c r="A53" i="4" s="1"/>
  <c r="B54" i="4"/>
  <c r="A54" i="4" s="1"/>
  <c r="B55" i="4"/>
  <c r="A55" i="4" s="1"/>
  <c r="B56" i="4"/>
  <c r="A56" i="4" s="1"/>
  <c r="B57" i="4"/>
  <c r="A57" i="4" s="1"/>
  <c r="B58" i="4"/>
  <c r="A58" i="4" s="1"/>
  <c r="B59" i="4"/>
  <c r="A59" i="4" s="1"/>
  <c r="B60" i="4"/>
  <c r="A60" i="4" s="1"/>
  <c r="B61" i="4"/>
  <c r="A61" i="4" s="1"/>
  <c r="B62" i="4"/>
  <c r="A62" i="4" s="1"/>
  <c r="B63" i="4"/>
  <c r="A63" i="4" s="1"/>
  <c r="B64" i="4"/>
  <c r="A64" i="4" s="1"/>
  <c r="B65" i="4"/>
  <c r="A65" i="4" s="1"/>
  <c r="B66" i="4"/>
  <c r="A66" i="4" s="1"/>
  <c r="B67" i="4"/>
  <c r="A67" i="4" s="1"/>
  <c r="B68" i="4"/>
  <c r="A68" i="4" s="1"/>
  <c r="B69" i="4"/>
  <c r="A69" i="4" s="1"/>
  <c r="B70" i="4"/>
  <c r="A70" i="4" s="1"/>
  <c r="B71" i="4"/>
  <c r="A71" i="4" s="1"/>
  <c r="B72" i="4"/>
  <c r="A72" i="4" s="1"/>
  <c r="B73" i="4"/>
  <c r="A73" i="4" s="1"/>
  <c r="B74" i="4"/>
  <c r="A74" i="4" s="1"/>
  <c r="B75" i="4"/>
  <c r="A75" i="4" s="1"/>
  <c r="B76" i="4"/>
  <c r="A76" i="4" s="1"/>
  <c r="B77" i="4"/>
  <c r="A77" i="4" s="1"/>
  <c r="B78" i="4"/>
  <c r="A78" i="4" s="1"/>
  <c r="B79" i="4"/>
  <c r="A79" i="4" s="1"/>
  <c r="B80" i="4"/>
  <c r="A80" i="4" s="1"/>
  <c r="B81" i="4"/>
  <c r="A81" i="4" s="1"/>
  <c r="B82" i="4"/>
  <c r="A82" i="4" s="1"/>
  <c r="B83" i="4"/>
  <c r="A83" i="4" s="1"/>
  <c r="B84" i="4"/>
  <c r="A84" i="4" s="1"/>
  <c r="B85" i="4"/>
  <c r="A85" i="4" s="1"/>
  <c r="B86" i="4"/>
  <c r="A86" i="4" s="1"/>
  <c r="B87" i="4"/>
  <c r="A87" i="4" s="1"/>
  <c r="B88" i="4"/>
  <c r="A88" i="4" s="1"/>
  <c r="B89" i="4"/>
  <c r="A89" i="4" s="1"/>
  <c r="B90" i="4"/>
  <c r="A90" i="4" s="1"/>
  <c r="B91" i="4"/>
  <c r="A91" i="4" s="1"/>
  <c r="B92" i="4"/>
  <c r="A92" i="4" s="1"/>
  <c r="B93" i="4"/>
  <c r="A93" i="4" s="1"/>
  <c r="B94" i="4"/>
  <c r="A94" i="4" s="1"/>
  <c r="B95" i="4"/>
  <c r="A95" i="4" s="1"/>
  <c r="B96" i="4"/>
  <c r="A96" i="4" s="1"/>
  <c r="B97" i="4"/>
  <c r="A97" i="4" s="1"/>
  <c r="B98" i="4"/>
  <c r="A98" i="4" s="1"/>
  <c r="B99" i="4"/>
  <c r="A99" i="4" s="1"/>
  <c r="B100" i="4"/>
  <c r="B101" i="4"/>
  <c r="B102" i="4"/>
  <c r="A102" i="4" s="1"/>
  <c r="B103" i="4"/>
  <c r="A103" i="4" s="1"/>
  <c r="B104" i="4"/>
  <c r="A104" i="4" s="1"/>
  <c r="B105" i="4"/>
  <c r="A105" i="4" s="1"/>
  <c r="B106" i="4"/>
  <c r="A106" i="4" s="1"/>
  <c r="B107" i="4"/>
  <c r="A107" i="4" s="1"/>
  <c r="B108" i="4"/>
  <c r="A108" i="4" s="1"/>
  <c r="B109" i="4"/>
  <c r="A109" i="4" s="1"/>
  <c r="B110" i="4"/>
  <c r="A110" i="4" s="1"/>
  <c r="B111" i="4"/>
  <c r="A111" i="4" s="1"/>
  <c r="B112" i="4"/>
  <c r="A112" i="4" s="1"/>
  <c r="B113" i="4"/>
  <c r="A113" i="4" s="1"/>
  <c r="B114" i="4"/>
  <c r="A114" i="4" s="1"/>
  <c r="B115" i="4"/>
  <c r="A115" i="4" s="1"/>
  <c r="B116" i="4"/>
  <c r="A116" i="4" s="1"/>
  <c r="B117" i="4"/>
  <c r="A117" i="4" s="1"/>
  <c r="B118" i="4"/>
  <c r="A118" i="4" s="1"/>
  <c r="B119" i="4"/>
  <c r="A119" i="4" s="1"/>
  <c r="B120" i="4"/>
  <c r="A120" i="4" s="1"/>
  <c r="B121" i="4"/>
  <c r="A121" i="4" s="1"/>
  <c r="B122" i="4"/>
  <c r="A122" i="4" s="1"/>
  <c r="B123" i="4"/>
  <c r="A123" i="4" s="1"/>
  <c r="B124" i="4"/>
  <c r="A124" i="4" s="1"/>
  <c r="B125" i="4"/>
  <c r="A125" i="4" s="1"/>
  <c r="B126" i="4"/>
  <c r="A126" i="4" s="1"/>
  <c r="B127" i="4"/>
  <c r="A127" i="4" s="1"/>
  <c r="B128" i="4"/>
  <c r="A128" i="4" s="1"/>
  <c r="B129" i="4"/>
  <c r="A129" i="4" s="1"/>
  <c r="B130" i="4"/>
  <c r="A130" i="4" s="1"/>
  <c r="B131" i="4"/>
  <c r="A131" i="4" s="1"/>
  <c r="B132" i="4"/>
  <c r="A132" i="4" s="1"/>
  <c r="B133" i="4"/>
  <c r="A133" i="4" s="1"/>
  <c r="B134" i="4"/>
  <c r="A134" i="4" s="1"/>
  <c r="B135" i="4"/>
  <c r="A135" i="4" s="1"/>
  <c r="B136" i="4"/>
  <c r="A136" i="4" s="1"/>
  <c r="B137" i="4"/>
  <c r="A137" i="4" s="1"/>
  <c r="B138" i="4"/>
  <c r="A138" i="4" s="1"/>
  <c r="B139" i="4"/>
  <c r="A139" i="4" s="1"/>
  <c r="B140" i="4"/>
  <c r="A140" i="4" s="1"/>
  <c r="B141" i="4"/>
  <c r="A141" i="4" s="1"/>
  <c r="B142" i="4"/>
  <c r="A142" i="4" s="1"/>
  <c r="B143" i="4"/>
  <c r="A143" i="4" s="1"/>
  <c r="B144" i="4"/>
  <c r="A144" i="4" s="1"/>
  <c r="B145" i="4"/>
  <c r="A145" i="4" s="1"/>
  <c r="B146" i="4"/>
  <c r="A146" i="4" s="1"/>
  <c r="B147" i="4"/>
  <c r="A147" i="4" s="1"/>
  <c r="B148" i="4"/>
  <c r="A148" i="4" s="1"/>
  <c r="B149" i="4"/>
  <c r="A149" i="4" s="1"/>
  <c r="B150" i="4"/>
  <c r="A150" i="4" s="1"/>
  <c r="B151" i="4"/>
  <c r="A151" i="4" s="1"/>
  <c r="B152" i="4"/>
  <c r="A152" i="4" s="1"/>
  <c r="B153" i="4"/>
  <c r="A153" i="4" s="1"/>
  <c r="B154" i="4"/>
  <c r="A154" i="4" s="1"/>
  <c r="B155" i="4"/>
  <c r="A155" i="4" s="1"/>
  <c r="B156" i="4"/>
  <c r="A156" i="4" s="1"/>
  <c r="B157" i="4"/>
  <c r="A157" i="4" s="1"/>
  <c r="B158" i="4"/>
  <c r="A158" i="4" s="1"/>
  <c r="B159" i="4"/>
  <c r="A159" i="4" s="1"/>
  <c r="B160" i="4"/>
  <c r="A160" i="4" s="1"/>
  <c r="B161" i="4"/>
  <c r="A161" i="4" s="1"/>
  <c r="B162" i="4"/>
  <c r="A162" i="4" s="1"/>
  <c r="B163" i="4"/>
  <c r="A163" i="4" s="1"/>
  <c r="B164" i="4"/>
  <c r="A164" i="4" s="1"/>
  <c r="B165" i="4"/>
  <c r="A165" i="4" s="1"/>
  <c r="B166" i="4"/>
  <c r="A166" i="4" s="1"/>
  <c r="B167" i="4"/>
  <c r="A167" i="4" s="1"/>
  <c r="B168" i="4"/>
  <c r="A168" i="4" s="1"/>
  <c r="B169" i="4"/>
  <c r="A169" i="4" s="1"/>
  <c r="B170" i="4"/>
  <c r="A170" i="4" s="1"/>
  <c r="B171" i="4"/>
  <c r="A171" i="4" s="1"/>
  <c r="B172" i="4"/>
  <c r="A172" i="4" s="1"/>
  <c r="B173" i="4"/>
  <c r="A173" i="4" s="1"/>
  <c r="B174" i="4"/>
  <c r="A174" i="4" s="1"/>
  <c r="B175" i="4"/>
  <c r="A175" i="4" s="1"/>
  <c r="B176" i="4"/>
  <c r="A176" i="4" s="1"/>
  <c r="B177" i="4"/>
  <c r="A177" i="4" s="1"/>
  <c r="B178" i="4"/>
  <c r="A178" i="4" s="1"/>
  <c r="B179" i="4"/>
  <c r="A179" i="4" s="1"/>
  <c r="B180" i="4"/>
  <c r="A180" i="4" s="1"/>
  <c r="B181" i="4"/>
  <c r="A181" i="4" s="1"/>
  <c r="B182" i="4"/>
  <c r="A182" i="4" s="1"/>
  <c r="B183" i="4"/>
  <c r="A183" i="4" s="1"/>
  <c r="B184" i="4"/>
  <c r="A184" i="4" s="1"/>
  <c r="B185" i="4"/>
  <c r="A185" i="4" s="1"/>
  <c r="B186" i="4"/>
  <c r="A186" i="4" s="1"/>
  <c r="B187" i="4"/>
  <c r="A187" i="4" s="1"/>
  <c r="B188" i="4"/>
  <c r="A188" i="4" s="1"/>
  <c r="B189" i="4"/>
  <c r="A189" i="4" s="1"/>
  <c r="B190" i="4"/>
  <c r="A190" i="4" s="1"/>
  <c r="B191" i="4"/>
  <c r="A191" i="4" s="1"/>
  <c r="B192" i="4"/>
  <c r="A192" i="4" s="1"/>
  <c r="B193" i="4"/>
  <c r="A193" i="4" s="1"/>
  <c r="B194" i="4"/>
  <c r="A194" i="4" s="1"/>
  <c r="B195" i="4"/>
  <c r="A195" i="4" s="1"/>
  <c r="B196" i="4"/>
  <c r="A196" i="4" s="1"/>
  <c r="B197" i="4"/>
  <c r="A197" i="4" s="1"/>
  <c r="B198" i="4"/>
  <c r="A198" i="4" s="1"/>
  <c r="B199" i="4"/>
  <c r="A199" i="4" s="1"/>
  <c r="B200" i="4"/>
  <c r="A200" i="4" s="1"/>
  <c r="B201" i="4"/>
  <c r="A201" i="4" s="1"/>
  <c r="B202" i="4"/>
  <c r="A202" i="4" s="1"/>
  <c r="B203" i="4"/>
  <c r="A203" i="4" s="1"/>
  <c r="B204" i="4"/>
  <c r="A204" i="4" s="1"/>
  <c r="B205" i="4"/>
  <c r="A205" i="4" s="1"/>
  <c r="B206" i="4"/>
  <c r="A206" i="4" s="1"/>
  <c r="B207" i="4"/>
  <c r="A207" i="4" s="1"/>
  <c r="B208" i="4"/>
  <c r="A208" i="4" s="1"/>
  <c r="B209" i="4"/>
  <c r="A209" i="4" s="1"/>
  <c r="B210" i="4"/>
  <c r="A210" i="4" s="1"/>
  <c r="B211" i="4"/>
  <c r="A211" i="4" s="1"/>
  <c r="B212" i="4"/>
  <c r="A212" i="4" s="1"/>
  <c r="B213" i="4"/>
  <c r="A213" i="4" s="1"/>
  <c r="B214" i="4"/>
  <c r="A214" i="4" s="1"/>
  <c r="B215" i="4"/>
  <c r="A215" i="4" s="1"/>
  <c r="B216" i="4"/>
  <c r="A216" i="4" s="1"/>
  <c r="B217" i="4"/>
  <c r="A217" i="4" s="1"/>
  <c r="B218" i="4"/>
  <c r="A218" i="4" s="1"/>
  <c r="B219" i="4"/>
  <c r="A219" i="4" s="1"/>
  <c r="B220" i="4"/>
  <c r="A220" i="4" s="1"/>
  <c r="B221" i="4"/>
  <c r="A221" i="4" s="1"/>
  <c r="B222" i="4"/>
  <c r="A222" i="4" s="1"/>
  <c r="B223" i="4"/>
  <c r="A223" i="4" s="1"/>
  <c r="B224" i="4"/>
  <c r="A224" i="4" s="1"/>
  <c r="B225" i="4"/>
  <c r="A225" i="4" s="1"/>
  <c r="B226" i="4"/>
  <c r="A226" i="4" s="1"/>
  <c r="B227" i="4"/>
  <c r="A227" i="4" s="1"/>
  <c r="B228" i="4"/>
  <c r="A228" i="4" s="1"/>
  <c r="B229" i="4"/>
  <c r="A229" i="4" s="1"/>
  <c r="B230" i="4"/>
  <c r="A230" i="4" s="1"/>
  <c r="B231" i="4"/>
  <c r="A231" i="4" s="1"/>
  <c r="B232" i="4"/>
  <c r="A232" i="4" s="1"/>
  <c r="B233" i="4"/>
  <c r="A233" i="4" s="1"/>
  <c r="B234" i="4"/>
  <c r="A234" i="4" s="1"/>
  <c r="B235" i="4"/>
  <c r="A235" i="4" s="1"/>
  <c r="B236" i="4"/>
  <c r="A236" i="4" s="1"/>
  <c r="B237" i="4"/>
  <c r="A237" i="4" s="1"/>
  <c r="B238" i="4"/>
  <c r="A238" i="4" s="1"/>
  <c r="B239" i="4"/>
  <c r="A239" i="4" s="1"/>
  <c r="B240" i="4"/>
  <c r="A240" i="4" s="1"/>
  <c r="B241" i="4"/>
  <c r="A241" i="4" s="1"/>
  <c r="B242" i="4"/>
  <c r="A242" i="4" s="1"/>
  <c r="B243" i="4"/>
  <c r="A243" i="4" s="1"/>
  <c r="B244" i="4"/>
  <c r="A244" i="4" s="1"/>
  <c r="B245" i="4"/>
  <c r="A245" i="4" s="1"/>
  <c r="B246" i="4"/>
  <c r="A246" i="4" s="1"/>
  <c r="B247" i="4"/>
  <c r="A247" i="4" s="1"/>
  <c r="B248" i="4"/>
  <c r="A248" i="4" s="1"/>
  <c r="B249" i="4"/>
  <c r="A249" i="4" s="1"/>
  <c r="B250" i="4"/>
  <c r="A250" i="4" s="1"/>
  <c r="B251" i="4"/>
  <c r="A251" i="4" s="1"/>
  <c r="B252" i="4"/>
  <c r="A252" i="4" s="1"/>
  <c r="B253" i="4"/>
  <c r="A253" i="4" s="1"/>
  <c r="B254" i="4"/>
  <c r="A254" i="4" s="1"/>
  <c r="B255" i="4"/>
  <c r="A255" i="4" s="1"/>
  <c r="B256" i="4"/>
  <c r="A256" i="4" s="1"/>
  <c r="B257" i="4"/>
  <c r="A257" i="4" s="1"/>
  <c r="B258" i="4"/>
  <c r="A258" i="4" s="1"/>
  <c r="B259" i="4"/>
  <c r="A259" i="4" s="1"/>
  <c r="B260" i="4"/>
  <c r="A260" i="4" s="1"/>
  <c r="B261" i="4"/>
  <c r="A261" i="4" s="1"/>
  <c r="B262" i="4"/>
  <c r="A262" i="4" s="1"/>
  <c r="B263" i="4"/>
  <c r="A263" i="4" s="1"/>
  <c r="B264" i="4"/>
  <c r="A264" i="4" s="1"/>
  <c r="B265" i="4"/>
  <c r="A265" i="4" s="1"/>
  <c r="B266" i="4"/>
  <c r="A266" i="4" s="1"/>
  <c r="B267" i="4"/>
  <c r="A267" i="4" s="1"/>
  <c r="B268" i="4"/>
  <c r="A268" i="4" s="1"/>
  <c r="B269" i="4"/>
  <c r="A269" i="4" s="1"/>
  <c r="B270" i="4"/>
  <c r="A270" i="4" s="1"/>
  <c r="B271" i="4"/>
  <c r="A271" i="4" s="1"/>
  <c r="B272" i="4"/>
  <c r="A272" i="4" s="1"/>
  <c r="B273" i="4"/>
  <c r="A273" i="4" s="1"/>
  <c r="B274" i="4"/>
  <c r="A274" i="4" s="1"/>
  <c r="B275" i="4"/>
  <c r="A275" i="4" s="1"/>
  <c r="B276" i="4"/>
  <c r="A276" i="4" s="1"/>
  <c r="B277" i="4"/>
  <c r="A277" i="4" s="1"/>
  <c r="B278" i="4"/>
  <c r="A278" i="4" s="1"/>
  <c r="B279" i="4"/>
  <c r="A279" i="4" s="1"/>
  <c r="B280" i="4"/>
  <c r="A280" i="4" s="1"/>
  <c r="B281" i="4"/>
  <c r="A281" i="4" s="1"/>
  <c r="B282" i="4"/>
  <c r="A282" i="4" s="1"/>
  <c r="B283" i="4"/>
  <c r="A283" i="4" s="1"/>
  <c r="B284" i="4"/>
  <c r="A284" i="4" s="1"/>
  <c r="B285" i="4"/>
  <c r="A285" i="4" s="1"/>
  <c r="B286" i="4"/>
  <c r="A286" i="4" s="1"/>
  <c r="B287" i="4"/>
  <c r="A287" i="4" s="1"/>
  <c r="B288" i="4"/>
  <c r="A288" i="4" s="1"/>
  <c r="B289" i="4"/>
  <c r="A289" i="4" s="1"/>
  <c r="B290" i="4"/>
  <c r="A290" i="4" s="1"/>
  <c r="B291" i="4"/>
  <c r="A291" i="4" s="1"/>
  <c r="B292" i="4"/>
  <c r="A292" i="4" s="1"/>
  <c r="B293" i="4"/>
  <c r="A293" i="4" s="1"/>
  <c r="B294" i="4"/>
  <c r="A294" i="4" s="1"/>
  <c r="B295" i="4"/>
  <c r="A295" i="4" s="1"/>
  <c r="B296" i="4"/>
  <c r="A296" i="4" s="1"/>
  <c r="B297" i="4"/>
  <c r="A297" i="4" s="1"/>
  <c r="B298" i="4"/>
  <c r="A298" i="4" s="1"/>
  <c r="B299" i="4"/>
  <c r="A299" i="4" s="1"/>
  <c r="B300" i="4"/>
  <c r="A300" i="4" s="1"/>
  <c r="B301" i="4"/>
  <c r="A301" i="4" s="1"/>
  <c r="B302" i="4"/>
  <c r="A302" i="4" s="1"/>
  <c r="B303" i="4"/>
  <c r="A303" i="4" s="1"/>
  <c r="B304" i="4"/>
  <c r="A304" i="4" s="1"/>
  <c r="B305" i="4"/>
  <c r="A305" i="4" s="1"/>
  <c r="B306" i="4"/>
  <c r="A306" i="4" s="1"/>
  <c r="B307" i="4"/>
  <c r="A307" i="4" s="1"/>
  <c r="B308" i="4"/>
  <c r="A308" i="4" s="1"/>
  <c r="B309" i="4"/>
  <c r="A309" i="4" s="1"/>
  <c r="B310" i="4"/>
  <c r="A310" i="4" s="1"/>
  <c r="B311" i="4"/>
  <c r="A311" i="4" s="1"/>
  <c r="B312" i="4"/>
  <c r="A312" i="4" s="1"/>
  <c r="B313" i="4"/>
  <c r="A313" i="4" s="1"/>
  <c r="B314" i="4"/>
  <c r="A314" i="4" s="1"/>
  <c r="B315" i="4"/>
  <c r="A315" i="4" s="1"/>
  <c r="B316" i="4"/>
  <c r="A316" i="4" s="1"/>
  <c r="A2" i="2"/>
  <c r="A3" i="2"/>
  <c r="A4" i="2"/>
  <c r="A5" i="2"/>
  <c r="A6" i="2"/>
  <c r="A7" i="2"/>
  <c r="A1" i="2"/>
  <c r="E2" i="1"/>
  <c r="A100" i="4"/>
  <c r="A101" i="4"/>
  <c r="B1" i="4"/>
  <c r="A1" i="4" s="1"/>
  <c r="L10" i="5" l="1"/>
  <c r="F13" i="5" s="1"/>
  <c r="L8" i="5"/>
  <c r="L11" i="5"/>
  <c r="C15" i="5" s="1"/>
  <c r="L9" i="5"/>
  <c r="C13" i="5" s="1"/>
  <c r="L12" i="5"/>
  <c r="F15" i="5" s="1"/>
  <c r="M6" i="5"/>
  <c r="M3" i="5"/>
  <c r="L3" i="5" s="1"/>
  <c r="M5" i="5"/>
  <c r="H2" i="5"/>
  <c r="C10" i="5" s="1"/>
  <c r="R7" i="1"/>
  <c r="M3" i="1"/>
  <c r="Q4" i="1"/>
  <c r="P4" i="1" s="1"/>
  <c r="M4" i="1"/>
  <c r="L4" i="1" s="1"/>
  <c r="S4" i="1"/>
  <c r="R4" i="1" s="1"/>
  <c r="M5" i="1"/>
  <c r="Q5" i="1"/>
  <c r="P5" i="1" s="1"/>
  <c r="M6" i="1"/>
  <c r="S5" i="1"/>
  <c r="R5" i="1" s="1"/>
  <c r="O6" i="1"/>
  <c r="Q3" i="1"/>
  <c r="P3" i="1" s="1"/>
  <c r="L7" i="1"/>
  <c r="Q6" i="1"/>
  <c r="P6" i="1" s="1"/>
  <c r="N7" i="1"/>
  <c r="L9" i="1"/>
  <c r="O3" i="1"/>
  <c r="S6" i="1"/>
  <c r="R6" i="1" s="1"/>
  <c r="O4" i="1"/>
  <c r="N4" i="1" s="1"/>
  <c r="P7" i="1"/>
  <c r="S3" i="1"/>
  <c r="R3" i="1" s="1"/>
  <c r="O5" i="1"/>
  <c r="N3" i="1" l="1"/>
  <c r="L3" i="1"/>
  <c r="H2" i="1" l="1"/>
  <c r="C12" i="1"/>
  <c r="K13" i="5"/>
  <c r="L6" i="5"/>
  <c r="L5" i="5"/>
  <c r="L4" i="5"/>
  <c r="N6" i="1"/>
  <c r="N5" i="1"/>
  <c r="K10" i="1"/>
  <c r="C14" i="1" l="1"/>
  <c r="L5" i="1"/>
  <c r="L6" i="1" l="1"/>
</calcChain>
</file>

<file path=xl/sharedStrings.xml><?xml version="1.0" encoding="utf-8"?>
<sst xmlns="http://schemas.openxmlformats.org/spreadsheetml/2006/main" count="452" uniqueCount="139">
  <si>
    <t>記録証</t>
    <rPh sb="0" eb="3">
      <t>キロクショウ</t>
    </rPh>
    <phoneticPr fontId="1"/>
  </si>
  <si>
    <t>ビブスNo</t>
    <phoneticPr fontId="1"/>
  </si>
  <si>
    <t>選手名</t>
    <rPh sb="0" eb="3">
      <t>センシュメイ</t>
    </rPh>
    <phoneticPr fontId="1"/>
  </si>
  <si>
    <t>所属名</t>
    <rPh sb="0" eb="2">
      <t>ショゾク</t>
    </rPh>
    <rPh sb="2" eb="3">
      <t>メイ</t>
    </rPh>
    <phoneticPr fontId="1"/>
  </si>
  <si>
    <t>所属名</t>
    <rPh sb="0" eb="3">
      <t>ショゾクメイ</t>
    </rPh>
    <phoneticPr fontId="1"/>
  </si>
  <si>
    <t>記録データ</t>
    <rPh sb="0" eb="2">
      <t>キロク</t>
    </rPh>
    <phoneticPr fontId="1"/>
  </si>
  <si>
    <t>風データ</t>
    <rPh sb="0" eb="1">
      <t>カゼ</t>
    </rPh>
    <phoneticPr fontId="1"/>
  </si>
  <si>
    <t>リレーメンバー１</t>
    <phoneticPr fontId="1"/>
  </si>
  <si>
    <t>リレーメンバー２</t>
  </si>
  <si>
    <t>リレーメンバー３</t>
  </si>
  <si>
    <t>リレーメンバー４</t>
  </si>
  <si>
    <t>性別</t>
    <rPh sb="0" eb="2">
      <t>セイベツ</t>
    </rPh>
    <phoneticPr fontId="1"/>
  </si>
  <si>
    <t>新記録</t>
    <rPh sb="0" eb="3">
      <t>シンキロク</t>
    </rPh>
    <phoneticPr fontId="1"/>
  </si>
  <si>
    <t>競技会名</t>
    <rPh sb="0" eb="3">
      <t>キョウギカイ</t>
    </rPh>
    <rPh sb="3" eb="4">
      <t>メイ</t>
    </rPh>
    <phoneticPr fontId="1"/>
  </si>
  <si>
    <t>未使用</t>
    <rPh sb="0" eb="3">
      <t>ミシヨウ</t>
    </rPh>
    <phoneticPr fontId="1"/>
  </si>
  <si>
    <t>フリガナ</t>
    <phoneticPr fontId="1"/>
  </si>
  <si>
    <t>登録都道府県</t>
    <rPh sb="0" eb="6">
      <t>トウロクトドウフケン</t>
    </rPh>
    <phoneticPr fontId="1"/>
  </si>
  <si>
    <t>氏名アルファベット</t>
    <rPh sb="0" eb="2">
      <t>シメイ</t>
    </rPh>
    <phoneticPr fontId="1"/>
  </si>
  <si>
    <t>学年</t>
    <rPh sb="0" eb="2">
      <t>ガクネン</t>
    </rPh>
    <phoneticPr fontId="1"/>
  </si>
  <si>
    <t>チーム名</t>
    <rPh sb="3" eb="4">
      <t>メイ</t>
    </rPh>
    <phoneticPr fontId="1"/>
  </si>
  <si>
    <t>クラス名</t>
    <rPh sb="3" eb="4">
      <t>メイ</t>
    </rPh>
    <phoneticPr fontId="1"/>
  </si>
  <si>
    <t>種目名</t>
    <rPh sb="0" eb="2">
      <t>シュモク</t>
    </rPh>
    <rPh sb="2" eb="3">
      <t>メイ</t>
    </rPh>
    <phoneticPr fontId="1"/>
  </si>
  <si>
    <t>リレーメンバー1</t>
    <phoneticPr fontId="1"/>
  </si>
  <si>
    <t>リレーメンバー2</t>
  </si>
  <si>
    <t>リレーメンバー3</t>
  </si>
  <si>
    <t>リレーメンバー4</t>
  </si>
  <si>
    <t>F</t>
    <phoneticPr fontId="1"/>
  </si>
  <si>
    <t>種目の区分</t>
    <rPh sb="0" eb="2">
      <t>シュモク</t>
    </rPh>
    <rPh sb="3" eb="5">
      <t>クブン</t>
    </rPh>
    <phoneticPr fontId="1"/>
  </si>
  <si>
    <t>T</t>
    <phoneticPr fontId="1"/>
  </si>
  <si>
    <t>5:16.31*</t>
  </si>
  <si>
    <t>5:39.24*</t>
  </si>
  <si>
    <t>5:53.79*</t>
  </si>
  <si>
    <t>6:16.39*</t>
  </si>
  <si>
    <t>6:31.47*</t>
  </si>
  <si>
    <t>6:37.22*</t>
  </si>
  <si>
    <t>4:52.86*</t>
  </si>
  <si>
    <t>5:01.41*</t>
  </si>
  <si>
    <t>5:10.15*</t>
  </si>
  <si>
    <t>5:13.35*</t>
  </si>
  <si>
    <t>5:15.19*</t>
  </si>
  <si>
    <t>5:24.39*</t>
  </si>
  <si>
    <t>5:26.85*</t>
  </si>
  <si>
    <t>5:29.18*</t>
  </si>
  <si>
    <t>5:43.77*</t>
  </si>
  <si>
    <t>6:02.64*</t>
  </si>
  <si>
    <t>6:03.28*</t>
  </si>
  <si>
    <t>6:05.46*</t>
  </si>
  <si>
    <t>6:24.68*</t>
  </si>
  <si>
    <t>7:02.51*</t>
  </si>
  <si>
    <t>+1.3*</t>
  </si>
  <si>
    <t>+0.9*</t>
  </si>
  <si>
    <t>29.27*</t>
  </si>
  <si>
    <t>+1.6*</t>
  </si>
  <si>
    <t>29.55*</t>
  </si>
  <si>
    <t>30.03*</t>
  </si>
  <si>
    <t>30.51*</t>
  </si>
  <si>
    <t>31.71*</t>
  </si>
  <si>
    <t>32.24*</t>
  </si>
  <si>
    <t>33.31*</t>
  </si>
  <si>
    <t>29.28*</t>
  </si>
  <si>
    <t>+2.8*</t>
  </si>
  <si>
    <t>27.84*</t>
  </si>
  <si>
    <t>28.12*</t>
  </si>
  <si>
    <t>28.46*</t>
  </si>
  <si>
    <t>29.30*</t>
  </si>
  <si>
    <t>29.73*</t>
  </si>
  <si>
    <t>30.65*</t>
  </si>
  <si>
    <t>9.23*</t>
  </si>
  <si>
    <t>8.39*</t>
  </si>
  <si>
    <t>7.75*</t>
  </si>
  <si>
    <t>+1.8*</t>
  </si>
  <si>
    <t>5.35*</t>
  </si>
  <si>
    <t>4.84*</t>
  </si>
  <si>
    <t>+1.5*</t>
  </si>
  <si>
    <t>4.78*</t>
  </si>
  <si>
    <t>男</t>
  </si>
  <si>
    <t>女</t>
  </si>
  <si>
    <t>１５００ｍ</t>
  </si>
  <si>
    <t>２００ｍ</t>
  </si>
  <si>
    <t>砲丸投(5kg)</t>
  </si>
  <si>
    <t>走幅跳</t>
  </si>
  <si>
    <t>氏 名</t>
    <rPh sb="0" eb="1">
      <t>シ</t>
    </rPh>
    <rPh sb="2" eb="3">
      <t>ナ</t>
    </rPh>
    <phoneticPr fontId="1"/>
  </si>
  <si>
    <t>50.83*</t>
  </si>
  <si>
    <t>51.18*</t>
  </si>
  <si>
    <t>52.93*</t>
  </si>
  <si>
    <t>53.72*</t>
  </si>
  <si>
    <t>56.79*</t>
  </si>
  <si>
    <t>1:03.88*</t>
  </si>
  <si>
    <t>４×１００ｍＲ</t>
  </si>
  <si>
    <t>チーム名・性別</t>
    <rPh sb="3" eb="4">
      <t>メイ</t>
    </rPh>
    <rPh sb="5" eb="7">
      <t>セイベツ</t>
    </rPh>
    <phoneticPr fontId="1"/>
  </si>
  <si>
    <t>第〇回小樽後志○○陸上競技大会</t>
    <phoneticPr fontId="1"/>
  </si>
  <si>
    <t>あああ中</t>
    <rPh sb="3" eb="4">
      <t>チュウ</t>
    </rPh>
    <phoneticPr fontId="1"/>
  </si>
  <si>
    <t>いいい中</t>
    <rPh sb="3" eb="4">
      <t>チュウ</t>
    </rPh>
    <phoneticPr fontId="1"/>
  </si>
  <si>
    <t>ううう中</t>
    <rPh sb="3" eb="4">
      <t>チュウ</t>
    </rPh>
    <phoneticPr fontId="1"/>
  </si>
  <si>
    <t>えええ中</t>
    <rPh sb="3" eb="4">
      <t>チュウ</t>
    </rPh>
    <phoneticPr fontId="1"/>
  </si>
  <si>
    <t>おおお中</t>
    <rPh sb="3" eb="4">
      <t>チュウ</t>
    </rPh>
    <phoneticPr fontId="1"/>
  </si>
  <si>
    <t>かかか中</t>
    <rPh sb="3" eb="4">
      <t>チュウ</t>
    </rPh>
    <phoneticPr fontId="1"/>
  </si>
  <si>
    <t>ききき中</t>
    <rPh sb="3" eb="4">
      <t>チュウ</t>
    </rPh>
    <phoneticPr fontId="1"/>
  </si>
  <si>
    <t>中学女子</t>
    <phoneticPr fontId="1"/>
  </si>
  <si>
    <t>中学男子</t>
  </si>
  <si>
    <t>中学男子</t>
    <phoneticPr fontId="1"/>
  </si>
  <si>
    <t>日時</t>
    <rPh sb="0" eb="2">
      <t>ニチジ</t>
    </rPh>
    <phoneticPr fontId="1"/>
  </si>
  <si>
    <t>日時</t>
    <rPh sb="0" eb="2">
      <t>ニチジ</t>
    </rPh>
    <phoneticPr fontId="1"/>
  </si>
  <si>
    <t>女</t>
    <phoneticPr fontId="1"/>
  </si>
  <si>
    <t>中学女子</t>
  </si>
  <si>
    <t>第〇回小樽後志○○陸上競技大会</t>
  </si>
  <si>
    <t>いいい中・男</t>
  </si>
  <si>
    <t>ＡＢ ああ</t>
  </si>
  <si>
    <t>ＡＢ てて</t>
  </si>
  <si>
    <t>ＣＤ いい</t>
  </si>
  <si>
    <t>ＡＥＤ けけ</t>
  </si>
  <si>
    <t>ＦＧ うう</t>
    <phoneticPr fontId="1"/>
  </si>
  <si>
    <t>ＦＧ とと</t>
    <phoneticPr fontId="1"/>
  </si>
  <si>
    <t>ⅠＨ すす</t>
  </si>
  <si>
    <t>ＪＫ ええ</t>
    <phoneticPr fontId="1"/>
  </si>
  <si>
    <t>ⅠＬ おお</t>
  </si>
  <si>
    <t>ＬＨ かか</t>
  </si>
  <si>
    <t>ＡＢ きき</t>
  </si>
  <si>
    <t>ＡＨ くく</t>
  </si>
  <si>
    <t>ＨＡ ここ</t>
  </si>
  <si>
    <t>ＭＮ ささ</t>
  </si>
  <si>
    <t>ＯＢ しし</t>
  </si>
  <si>
    <t>ＰＱ せせ</t>
  </si>
  <si>
    <t>ＲＳ そそ</t>
  </si>
  <si>
    <t>ＴＨ たた</t>
  </si>
  <si>
    <t>ＵⅠ ちち</t>
  </si>
  <si>
    <t>ⅤＢ つつ</t>
  </si>
  <si>
    <t>〇〇 きき</t>
    <phoneticPr fontId="1"/>
  </si>
  <si>
    <t>△△ くく</t>
    <phoneticPr fontId="1"/>
  </si>
  <si>
    <t>◇◇ けけ</t>
    <phoneticPr fontId="1"/>
  </si>
  <si>
    <t>☆☆ ここ</t>
    <phoneticPr fontId="1"/>
  </si>
  <si>
    <t>〇△ ああ</t>
    <phoneticPr fontId="1"/>
  </si>
  <si>
    <t>◇☆ いい</t>
    <phoneticPr fontId="1"/>
  </si>
  <si>
    <t>△◇ うう</t>
    <phoneticPr fontId="1"/>
  </si>
  <si>
    <t>☆〇 ええ</t>
    <phoneticPr fontId="1"/>
  </si>
  <si>
    <t>〇◇ すす</t>
    <phoneticPr fontId="1"/>
  </si>
  <si>
    <t>☆△ けけ</t>
    <phoneticPr fontId="1"/>
  </si>
  <si>
    <t>〇☆ ささ</t>
    <phoneticPr fontId="1"/>
  </si>
  <si>
    <t>◇△ ここ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</si>
</sst>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40"/>
      <color theme="1"/>
      <name val="BIZ UD明朝 Medium"/>
      <family val="1"/>
      <charset val="128"/>
    </font>
    <font>
      <sz val="24"/>
      <color theme="1"/>
      <name val="BIZ UD明朝 Medium"/>
      <family val="1"/>
      <charset val="128"/>
    </font>
    <font>
      <sz val="36"/>
      <color theme="1"/>
      <name val="BIZ UD明朝 Medium"/>
      <family val="1"/>
      <charset val="128"/>
    </font>
    <font>
      <sz val="11"/>
      <color theme="8" tint="-0.249977111117893"/>
      <name val="BIZ UD明朝 Medium"/>
      <family val="1"/>
      <charset val="128"/>
    </font>
    <font>
      <sz val="11"/>
      <color theme="8" tint="-0.249977111117893"/>
      <name val="BIZ UDゴシック"/>
      <family val="3"/>
      <charset val="128"/>
    </font>
    <font>
      <sz val="28"/>
      <color theme="1"/>
      <name val="BIZ UD明朝 Medium"/>
      <family val="1"/>
      <charset val="128"/>
    </font>
    <font>
      <sz val="36"/>
      <color theme="0"/>
      <name val="BIZ UDゴシック"/>
      <family val="3"/>
      <charset val="128"/>
    </font>
    <font>
      <sz val="12"/>
      <color theme="0"/>
      <name val="BIZ UDゴシック"/>
      <family val="3"/>
      <charset val="128"/>
    </font>
    <font>
      <sz val="14"/>
      <color theme="0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6"/>
      <color theme="1"/>
      <name val="BIZ UD明朝 Medium"/>
      <family val="1"/>
      <charset val="128"/>
    </font>
    <font>
      <sz val="13"/>
      <color theme="0"/>
      <name val="BIZ UDゴシック"/>
      <family val="3"/>
      <charset val="128"/>
    </font>
    <font>
      <sz val="36"/>
      <color theme="8" tint="-0.249977111117893"/>
      <name val="BIZ UD明朝 Medium"/>
      <family val="1"/>
      <charset val="128"/>
    </font>
    <font>
      <sz val="24"/>
      <color theme="8" tint="-0.249977111117893"/>
      <name val="BIZ UD明朝 Medium"/>
      <family val="1"/>
      <charset val="128"/>
    </font>
    <font>
      <sz val="22"/>
      <color theme="8" tint="-0.249977111117893"/>
      <name val="BIZ UD明朝 Medium"/>
      <family val="1"/>
      <charset val="128"/>
    </font>
    <font>
      <sz val="28"/>
      <color theme="8" tint="-0.249977111117893"/>
      <name val="BIZ UD明朝 Medium"/>
      <family val="1"/>
      <charset val="128"/>
    </font>
    <font>
      <sz val="11"/>
      <color theme="9" tint="-0.249977111117893"/>
      <name val="BIZ UD明朝 Medium"/>
      <family val="1"/>
      <charset val="128"/>
    </font>
    <font>
      <sz val="11"/>
      <color theme="9" tint="-0.249977111117893"/>
      <name val="BIZ UDゴシック"/>
      <family val="3"/>
      <charset val="128"/>
    </font>
    <font>
      <sz val="24"/>
      <color theme="9" tint="-0.249977111117893"/>
      <name val="BIZ UD明朝 Medium"/>
      <family val="1"/>
      <charset val="128"/>
    </font>
    <font>
      <sz val="36"/>
      <color theme="9" tint="-0.249977111117893"/>
      <name val="BIZ UD明朝 Medium"/>
      <family val="1"/>
      <charset val="128"/>
    </font>
    <font>
      <sz val="28"/>
      <color theme="9" tint="-0.249977111117893"/>
      <name val="BIZ UD明朝 Medium"/>
      <family val="1"/>
      <charset val="128"/>
    </font>
    <font>
      <sz val="11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3" fillId="2" borderId="0" xfId="0" applyFont="1" applyFill="1">
      <alignment vertical="center"/>
    </xf>
    <xf numFmtId="0" fontId="2" fillId="4" borderId="0" xfId="0" applyFont="1" applyFill="1">
      <alignment vertical="center"/>
    </xf>
    <xf numFmtId="0" fontId="2" fillId="5" borderId="0" xfId="0" applyFont="1" applyFill="1">
      <alignment vertical="center"/>
    </xf>
    <xf numFmtId="0" fontId="4" fillId="0" borderId="0" xfId="0" applyFont="1" applyAlignment="1">
      <alignment vertical="center" shrinkToFit="1"/>
    </xf>
    <xf numFmtId="0" fontId="7" fillId="5" borderId="0" xfId="0" applyFont="1" applyFill="1">
      <alignment vertical="center"/>
    </xf>
    <xf numFmtId="0" fontId="8" fillId="5" borderId="0" xfId="0" applyFont="1" applyFill="1">
      <alignment vertical="center"/>
    </xf>
    <xf numFmtId="0" fontId="8" fillId="5" borderId="0" xfId="0" applyFont="1" applyFill="1" applyAlignment="1">
      <alignment vertical="center" shrinkToFit="1"/>
    </xf>
    <xf numFmtId="0" fontId="2" fillId="6" borderId="0" xfId="0" applyFont="1" applyFill="1">
      <alignment vertical="center"/>
    </xf>
    <xf numFmtId="0" fontId="10" fillId="6" borderId="0" xfId="0" applyFont="1" applyFill="1">
      <alignment vertical="center"/>
    </xf>
    <xf numFmtId="0" fontId="10" fillId="5" borderId="0" xfId="0" applyFont="1" applyFill="1">
      <alignment vertical="center"/>
    </xf>
    <xf numFmtId="0" fontId="12" fillId="5" borderId="2" xfId="0" applyFont="1" applyFill="1" applyBorder="1">
      <alignment vertical="center"/>
    </xf>
    <xf numFmtId="0" fontId="13" fillId="0" borderId="1" xfId="0" applyFont="1" applyBorder="1" applyProtection="1">
      <alignment vertical="center"/>
      <protection locked="0"/>
    </xf>
    <xf numFmtId="0" fontId="11" fillId="5" borderId="0" xfId="0" applyFont="1" applyFill="1">
      <alignment vertical="center"/>
    </xf>
    <xf numFmtId="0" fontId="12" fillId="5" borderId="0" xfId="0" applyFont="1" applyFill="1">
      <alignment vertical="center"/>
    </xf>
    <xf numFmtId="0" fontId="12" fillId="5" borderId="3" xfId="0" applyFont="1" applyFill="1" applyBorder="1">
      <alignment vertical="center"/>
    </xf>
    <xf numFmtId="0" fontId="14" fillId="6" borderId="3" xfId="0" applyFont="1" applyFill="1" applyBorder="1">
      <alignment vertical="center"/>
    </xf>
    <xf numFmtId="0" fontId="15" fillId="0" borderId="2" xfId="0" applyFont="1" applyBorder="1" applyProtection="1">
      <alignment vertical="center"/>
      <protection locked="0"/>
    </xf>
    <xf numFmtId="0" fontId="14" fillId="0" borderId="0" xfId="0" applyFont="1">
      <alignment vertical="center"/>
    </xf>
    <xf numFmtId="0" fontId="14" fillId="6" borderId="4" xfId="0" applyFont="1" applyFill="1" applyBorder="1">
      <alignment vertical="center"/>
    </xf>
    <xf numFmtId="0" fontId="16" fillId="6" borderId="0" xfId="0" applyFont="1" applyFill="1">
      <alignment vertical="center"/>
    </xf>
    <xf numFmtId="0" fontId="12" fillId="6" borderId="0" xfId="0" applyFont="1" applyFill="1" applyAlignment="1">
      <alignment horizontal="right" vertical="center"/>
    </xf>
    <xf numFmtId="0" fontId="12" fillId="6" borderId="2" xfId="0" applyFont="1" applyFill="1" applyBorder="1">
      <alignment vertical="center"/>
    </xf>
    <xf numFmtId="58" fontId="7" fillId="5" borderId="0" xfId="0" applyNumberFormat="1" applyFont="1" applyFill="1">
      <alignment vertical="center"/>
    </xf>
    <xf numFmtId="47" fontId="17" fillId="5" borderId="0" xfId="0" applyNumberFormat="1" applyFont="1" applyFill="1">
      <alignment vertical="center"/>
    </xf>
    <xf numFmtId="47" fontId="7" fillId="5" borderId="0" xfId="0" applyNumberFormat="1" applyFont="1" applyFill="1">
      <alignment vertical="center"/>
    </xf>
    <xf numFmtId="0" fontId="18" fillId="5" borderId="0" xfId="0" applyFont="1" applyFill="1">
      <alignment vertical="center"/>
    </xf>
    <xf numFmtId="0" fontId="19" fillId="5" borderId="0" xfId="0" applyFont="1" applyFill="1">
      <alignment vertical="center"/>
    </xf>
    <xf numFmtId="0" fontId="20" fillId="5" borderId="0" xfId="0" applyFont="1" applyFill="1" applyAlignment="1"/>
    <xf numFmtId="58" fontId="21" fillId="6" borderId="0" xfId="0" applyNumberFormat="1" applyFont="1" applyFill="1">
      <alignment vertical="center"/>
    </xf>
    <xf numFmtId="0" fontId="21" fillId="6" borderId="0" xfId="0" applyFont="1" applyFill="1">
      <alignment vertical="center"/>
    </xf>
    <xf numFmtId="0" fontId="22" fillId="6" borderId="0" xfId="0" applyFont="1" applyFill="1">
      <alignment vertical="center"/>
    </xf>
    <xf numFmtId="47" fontId="23" fillId="6" borderId="0" xfId="0" applyNumberFormat="1" applyFont="1" applyFill="1">
      <alignment vertical="center"/>
    </xf>
    <xf numFmtId="47" fontId="21" fillId="6" borderId="0" xfId="0" applyNumberFormat="1" applyFont="1" applyFill="1">
      <alignment vertical="center"/>
    </xf>
    <xf numFmtId="47" fontId="24" fillId="6" borderId="0" xfId="0" applyNumberFormat="1" applyFont="1" applyFill="1">
      <alignment vertical="center"/>
    </xf>
    <xf numFmtId="0" fontId="23" fillId="6" borderId="0" xfId="0" applyFont="1" applyFill="1">
      <alignment vertical="center"/>
    </xf>
    <xf numFmtId="0" fontId="22" fillId="6" borderId="0" xfId="0" applyFont="1" applyFill="1" applyAlignment="1">
      <alignment vertical="center" shrinkToFit="1"/>
    </xf>
    <xf numFmtId="0" fontId="25" fillId="6" borderId="0" xfId="0" applyFont="1" applyFill="1" applyAlignment="1"/>
    <xf numFmtId="14" fontId="2" fillId="0" borderId="0" xfId="0" applyNumberFormat="1" applyFont="1">
      <alignment vertical="center"/>
    </xf>
    <xf numFmtId="0" fontId="26" fillId="3" borderId="0" xfId="0" applyFont="1" applyFill="1">
      <alignment vertical="center"/>
    </xf>
    <xf numFmtId="0" fontId="5" fillId="0" borderId="0" xfId="0" applyFont="1" applyAlignment="1">
      <alignment horizontal="left" vertical="top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right" vertical="center" shrinkToFit="1"/>
    </xf>
    <xf numFmtId="0" fontId="4" fillId="0" borderId="0" xfId="0" applyFont="1" applyAlignment="1">
      <alignment horizontal="left" vertical="center" shrinkToFit="1"/>
    </xf>
    <xf numFmtId="0" fontId="9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549707</xdr:colOff>
      <xdr:row>15</xdr:row>
      <xdr:rowOff>217170</xdr:rowOff>
    </xdr:from>
    <xdr:to>
      <xdr:col>8</xdr:col>
      <xdr:colOff>34759</xdr:colOff>
      <xdr:row>31</xdr:row>
      <xdr:rowOff>179070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384A4F0-7CE6-4D37-A08A-3A65D76CD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7000" contras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49707" y="3846195"/>
          <a:ext cx="4819052" cy="3619500"/>
        </a:xfrm>
        <a:prstGeom prst="rect">
          <a:avLst/>
        </a:prstGeom>
      </xdr:spPr>
    </xdr:pic>
    <xdr:clientData/>
  </xdr:twoCellAnchor>
  <xdr:twoCellAnchor editAs="oneCell">
    <xdr:from>
      <xdr:col>7</xdr:col>
      <xdr:colOff>274320</xdr:colOff>
      <xdr:row>37</xdr:row>
      <xdr:rowOff>205740</xdr:rowOff>
    </xdr:from>
    <xdr:to>
      <xdr:col>8</xdr:col>
      <xdr:colOff>488043</xdr:colOff>
      <xdr:row>41</xdr:row>
      <xdr:rowOff>211183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5539EBB-EB5D-4ED8-94CE-7CAFE91BB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8240" y="8823960"/>
          <a:ext cx="884283" cy="919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43815</xdr:colOff>
      <xdr:row>4</xdr:row>
      <xdr:rowOff>110489</xdr:rowOff>
    </xdr:from>
    <xdr:to>
      <xdr:col>7</xdr:col>
      <xdr:colOff>438150</xdr:colOff>
      <xdr:row>9</xdr:row>
      <xdr:rowOff>85724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D4A5732F-6D1C-47DD-969C-317FE631C429}"/>
            </a:ext>
          </a:extLst>
        </xdr:cNvPr>
        <xdr:cNvSpPr txBox="1">
          <a:spLocks noChangeArrowheads="1"/>
        </xdr:cNvSpPr>
      </xdr:nvSpPr>
      <xdr:spPr bwMode="auto">
        <a:xfrm>
          <a:off x="1377315" y="1186814"/>
          <a:ext cx="3728085" cy="1137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22860" rIns="0" bIns="0" anchor="t" upright="1"/>
        <a:lstStyle/>
        <a:p>
          <a:pPr algn="l" rtl="0">
            <a:defRPr sz="1000"/>
          </a:pPr>
          <a:r>
            <a:rPr lang="ja-JP" altLang="en-US" sz="6600" b="0" i="0" strike="noStrike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記 録 証</a:t>
          </a:r>
        </a:p>
      </xdr:txBody>
    </xdr:sp>
    <xdr:clientData/>
  </xdr:twoCellAnchor>
  <xdr:oneCellAnchor>
    <xdr:from>
      <xdr:col>0</xdr:col>
      <xdr:colOff>350520</xdr:colOff>
      <xdr:row>18</xdr:row>
      <xdr:rowOff>131445</xdr:rowOff>
    </xdr:from>
    <xdr:ext cx="2415540" cy="449580"/>
    <xdr:sp macro="" textlink="$L$5">
      <xdr:nvSpPr>
        <xdr:cNvPr id="8" name="テキスト ボックス 7">
          <a:extLst>
            <a:ext uri="{FF2B5EF4-FFF2-40B4-BE49-F238E27FC236}">
              <a16:creationId xmlns:a16="http://schemas.microsoft.com/office/drawing/2014/main" id="{C155B8B1-FB4E-4D57-A60C-F0660E267EA0}"/>
            </a:ext>
          </a:extLst>
        </xdr:cNvPr>
        <xdr:cNvSpPr txBox="1"/>
      </xdr:nvSpPr>
      <xdr:spPr bwMode="auto">
        <a:xfrm>
          <a:off x="350520" y="4446270"/>
          <a:ext cx="2415540" cy="449580"/>
        </a:xfrm>
        <a:prstGeom prst="rect">
          <a:avLst/>
        </a:prstGeom>
        <a:noFill/>
        <a:ln>
          <a:noFill/>
        </a:ln>
      </xdr:spPr>
      <xdr:txBody>
        <a:bodyPr vertOverflow="clip" horzOverflow="clip" wrap="none" lIns="54864" tIns="22860" rIns="0" bIns="0" rtlCol="0" anchor="t" upright="1">
          <a:noAutofit/>
        </a:bodyPr>
        <a:lstStyle/>
        <a:p>
          <a:pPr algn="l" rtl="0"/>
          <a:fld id="{6434C878-B28E-45F3-A2A5-CF28552C7D46}" type="TxLink">
            <a:rPr kumimoji="1" lang="ja-JP" altLang="en-US" sz="22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中学女子</a:t>
          </a:fld>
          <a:endParaRPr kumimoji="1" lang="ja-JP" altLang="en-US" sz="20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twoCellAnchor>
    <xdr:from>
      <xdr:col>0</xdr:col>
      <xdr:colOff>419100</xdr:colOff>
      <xdr:row>16</xdr:row>
      <xdr:rowOff>137160</xdr:rowOff>
    </xdr:from>
    <xdr:to>
      <xdr:col>3</xdr:col>
      <xdr:colOff>205740</xdr:colOff>
      <xdr:row>18</xdr:row>
      <xdr:rowOff>161925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C6DB4B01-F1CC-97B6-550F-064BD62703BF}"/>
            </a:ext>
          </a:extLst>
        </xdr:cNvPr>
        <xdr:cNvSpPr txBox="1">
          <a:spLocks noChangeArrowheads="1"/>
        </xdr:cNvSpPr>
      </xdr:nvSpPr>
      <xdr:spPr bwMode="auto">
        <a:xfrm>
          <a:off x="419100" y="3994785"/>
          <a:ext cx="1786890" cy="481965"/>
        </a:xfrm>
        <a:prstGeom prst="rect">
          <a:avLst/>
        </a:prstGeom>
        <a:noFill/>
        <a:ln>
          <a:noFill/>
        </a:ln>
      </xdr:spPr>
      <xdr:txBody>
        <a:bodyPr vertOverflow="clip" wrap="square" lIns="54864" tIns="22860" rIns="0" bIns="0" anchor="t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種 目</a:t>
          </a:r>
          <a:endParaRPr lang="en-US" altLang="ja-JP" sz="2800" b="0" i="0" u="none" strike="noStrike" baseline="0">
            <a:solidFill>
              <a:srgbClr val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xdr:oneCellAnchor>
    <xdr:from>
      <xdr:col>0</xdr:col>
      <xdr:colOff>350520</xdr:colOff>
      <xdr:row>19</xdr:row>
      <xdr:rowOff>222885</xdr:rowOff>
    </xdr:from>
    <xdr:ext cx="2415540" cy="419100"/>
    <xdr:sp macro="" textlink="$L$6">
      <xdr:nvSpPr>
        <xdr:cNvPr id="12" name="テキスト ボックス 11">
          <a:extLst>
            <a:ext uri="{FF2B5EF4-FFF2-40B4-BE49-F238E27FC236}">
              <a16:creationId xmlns:a16="http://schemas.microsoft.com/office/drawing/2014/main" id="{98D84414-5850-04B0-3D2F-E9F9D90E7D6A}"/>
            </a:ext>
          </a:extLst>
        </xdr:cNvPr>
        <xdr:cNvSpPr txBox="1"/>
      </xdr:nvSpPr>
      <xdr:spPr bwMode="auto">
        <a:xfrm>
          <a:off x="350520" y="4766310"/>
          <a:ext cx="2415540" cy="41910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4864" tIns="22860" rIns="0" bIns="0" rtlCol="0" anchor="t" upright="1">
          <a:noAutofit/>
        </a:bodyPr>
        <a:lstStyle/>
        <a:p>
          <a:pPr algn="l" rtl="0"/>
          <a:fld id="{5085560B-6C42-4C6E-A250-21A961EEB5D6}" type="TxLink">
            <a:rPr kumimoji="1" lang="ja-JP" altLang="en-US" sz="22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１５００ｍ</a:t>
          </a:fld>
          <a:endParaRPr kumimoji="1" lang="ja-JP" altLang="en-US" sz="20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twoCellAnchor>
    <xdr:from>
      <xdr:col>4</xdr:col>
      <xdr:colOff>251460</xdr:colOff>
      <xdr:row>16</xdr:row>
      <xdr:rowOff>139065</xdr:rowOff>
    </xdr:from>
    <xdr:to>
      <xdr:col>6</xdr:col>
      <xdr:colOff>361950</xdr:colOff>
      <xdr:row>18</xdr:row>
      <xdr:rowOff>152400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E26385B3-2076-62DF-056A-7A0D6CB0323F}"/>
            </a:ext>
          </a:extLst>
        </xdr:cNvPr>
        <xdr:cNvSpPr txBox="1">
          <a:spLocks noChangeArrowheads="1"/>
        </xdr:cNvSpPr>
      </xdr:nvSpPr>
      <xdr:spPr bwMode="auto">
        <a:xfrm>
          <a:off x="2918460" y="3996690"/>
          <a:ext cx="1443990" cy="470535"/>
        </a:xfrm>
        <a:prstGeom prst="rect">
          <a:avLst/>
        </a:prstGeom>
        <a:noFill/>
        <a:ln>
          <a:noFill/>
        </a:ln>
      </xdr:spPr>
      <xdr:txBody>
        <a:bodyPr vertOverflow="clip" wrap="square" lIns="54864" tIns="22860" rIns="0" bIns="0" anchor="t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記 録</a:t>
          </a:r>
          <a:endParaRPr lang="en-US" altLang="ja-JP" sz="2800" b="0" i="0" u="none" strike="noStrike" baseline="0">
            <a:solidFill>
              <a:srgbClr val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xdr:oneCellAnchor>
    <xdr:from>
      <xdr:col>4</xdr:col>
      <xdr:colOff>205740</xdr:colOff>
      <xdr:row>18</xdr:row>
      <xdr:rowOff>186690</xdr:rowOff>
    </xdr:from>
    <xdr:ext cx="2804160" cy="623248"/>
    <xdr:sp macro="" textlink="$L$3">
      <xdr:nvSpPr>
        <xdr:cNvPr id="7" name="テキスト ボックス 6">
          <a:extLst>
            <a:ext uri="{FF2B5EF4-FFF2-40B4-BE49-F238E27FC236}">
              <a16:creationId xmlns:a16="http://schemas.microsoft.com/office/drawing/2014/main" id="{5025659C-A077-2A54-93F2-238411DE65B9}"/>
            </a:ext>
          </a:extLst>
        </xdr:cNvPr>
        <xdr:cNvSpPr txBox="1"/>
      </xdr:nvSpPr>
      <xdr:spPr bwMode="auto">
        <a:xfrm>
          <a:off x="2872740" y="4501515"/>
          <a:ext cx="2804160" cy="623248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54864" tIns="22860" rIns="0" bIns="0" rtlCol="0" anchor="t" upright="1">
          <a:noAutofit/>
        </a:bodyPr>
        <a:lstStyle/>
        <a:p>
          <a:pPr algn="l" rtl="0"/>
          <a:fld id="{B7718D28-7928-482A-A7C6-964EC054FD2E}" type="TxLink">
            <a:rPr kumimoji="1" lang="en-US" altLang="en-US" sz="36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5分16秒31</a:t>
          </a:fld>
          <a:endParaRPr kumimoji="1" lang="ja-JP" altLang="en-US" sz="20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oneCellAnchor>
    <xdr:from>
      <xdr:col>6</xdr:col>
      <xdr:colOff>472440</xdr:colOff>
      <xdr:row>19</xdr:row>
      <xdr:rowOff>95250</xdr:rowOff>
    </xdr:from>
    <xdr:ext cx="1158240" cy="423193"/>
    <xdr:sp macro="" textlink="$L$4">
      <xdr:nvSpPr>
        <xdr:cNvPr id="10" name="テキスト ボックス 9">
          <a:extLst>
            <a:ext uri="{FF2B5EF4-FFF2-40B4-BE49-F238E27FC236}">
              <a16:creationId xmlns:a16="http://schemas.microsoft.com/office/drawing/2014/main" id="{C68FA4E2-7E7B-A74C-B689-6EEED4DBD647}"/>
            </a:ext>
          </a:extLst>
        </xdr:cNvPr>
        <xdr:cNvSpPr txBox="1"/>
      </xdr:nvSpPr>
      <xdr:spPr bwMode="auto">
        <a:xfrm>
          <a:off x="4472940" y="4638675"/>
          <a:ext cx="1158240" cy="423193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4864" tIns="22860" rIns="0" bIns="0" rtlCol="0" anchor="t" upright="1">
          <a:spAutoFit/>
        </a:bodyPr>
        <a:lstStyle/>
        <a:p>
          <a:pPr algn="l" rtl="0"/>
          <a:fld id="{399E3FD7-7E4B-4E9E-958D-C010EC4FB46E}" type="TxLink">
            <a:rPr kumimoji="1" lang="en-US" altLang="en-US" sz="24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 </a:t>
          </a:fld>
          <a:endParaRPr kumimoji="1" lang="ja-JP" altLang="en-US" sz="20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oneCellAnchor>
    <xdr:from>
      <xdr:col>0</xdr:col>
      <xdr:colOff>180975</xdr:colOff>
      <xdr:row>26</xdr:row>
      <xdr:rowOff>171450</xdr:rowOff>
    </xdr:from>
    <xdr:ext cx="5600700" cy="1895475"/>
    <xdr:sp macro="" textlink="$K$10">
      <xdr:nvSpPr>
        <xdr:cNvPr id="11" name="テキスト ボックス 10">
          <a:extLst>
            <a:ext uri="{FF2B5EF4-FFF2-40B4-BE49-F238E27FC236}">
              <a16:creationId xmlns:a16="http://schemas.microsoft.com/office/drawing/2014/main" id="{FB4E8415-4DDE-A76A-45EB-32C3B0DCA184}"/>
            </a:ext>
          </a:extLst>
        </xdr:cNvPr>
        <xdr:cNvSpPr txBox="1"/>
      </xdr:nvSpPr>
      <xdr:spPr bwMode="auto">
        <a:xfrm>
          <a:off x="180975" y="6315075"/>
          <a:ext cx="5600700" cy="18954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4864" tIns="22860" rIns="0" bIns="0" rtlCol="0" anchor="t" upright="1">
          <a:noAutofit/>
        </a:bodyPr>
        <a:lstStyle/>
        <a:p>
          <a:pPr algn="l" rtl="0"/>
          <a:fld id="{9E7AF205-2B66-4CF9-834A-8E8DFCEDF934}" type="TxLink">
            <a:rPr kumimoji="1" lang="ja-JP" altLang="en-US" sz="28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あなたは 第〇回小樽後志○○陸上競技大会 において頭書の記録を収めましたことを証します</a:t>
          </a:fld>
          <a:endParaRPr kumimoji="1" lang="ja-JP" altLang="en-US" sz="20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oneCellAnchor>
    <xdr:from>
      <xdr:col>0</xdr:col>
      <xdr:colOff>594360</xdr:colOff>
      <xdr:row>36</xdr:row>
      <xdr:rowOff>0</xdr:rowOff>
    </xdr:from>
    <xdr:ext cx="2743200" cy="457200"/>
    <xdr:sp macro="" textlink="$K$2">
      <xdr:nvSpPr>
        <xdr:cNvPr id="13" name="テキスト ボックス 12">
          <a:extLst>
            <a:ext uri="{FF2B5EF4-FFF2-40B4-BE49-F238E27FC236}">
              <a16:creationId xmlns:a16="http://schemas.microsoft.com/office/drawing/2014/main" id="{C5DB4DED-50BA-63D1-329E-FED1186AC387}"/>
            </a:ext>
          </a:extLst>
        </xdr:cNvPr>
        <xdr:cNvSpPr txBox="1"/>
      </xdr:nvSpPr>
      <xdr:spPr bwMode="auto">
        <a:xfrm>
          <a:off x="594360" y="8389620"/>
          <a:ext cx="2743200" cy="45720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4864" tIns="22860" rIns="0" bIns="0" rtlCol="0" anchor="t" upright="1">
          <a:noAutofit/>
        </a:bodyPr>
        <a:lstStyle/>
        <a:p>
          <a:pPr algn="l" rtl="0"/>
          <a:fld id="{7D7FA303-E6A0-48D1-A384-E1629E161BDF}" type="TxLink">
            <a:rPr kumimoji="1" lang="ja-JP" altLang="en-US" sz="24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令和8年4月1日</a:t>
          </a:fld>
          <a:endParaRPr kumimoji="1" lang="ja-JP" altLang="en-US" sz="24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twoCellAnchor>
    <xdr:from>
      <xdr:col>1</xdr:col>
      <xdr:colOff>335280</xdr:colOff>
      <xdr:row>38</xdr:row>
      <xdr:rowOff>0</xdr:rowOff>
    </xdr:from>
    <xdr:to>
      <xdr:col>6</xdr:col>
      <xdr:colOff>624903</xdr:colOff>
      <xdr:row>40</xdr:row>
      <xdr:rowOff>191158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7FFE1F8F-0F8C-4317-91D8-6D242F0ABE9B}"/>
            </a:ext>
          </a:extLst>
        </xdr:cNvPr>
        <xdr:cNvSpPr txBox="1">
          <a:spLocks noChangeArrowheads="1"/>
        </xdr:cNvSpPr>
      </xdr:nvSpPr>
      <xdr:spPr bwMode="auto">
        <a:xfrm>
          <a:off x="1005840" y="8846820"/>
          <a:ext cx="3642423" cy="648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22860" rIns="0" bIns="0" anchor="t" upright="1"/>
        <a:lstStyle/>
        <a:p>
          <a:pPr algn="l" rtl="0">
            <a:defRPr sz="1000"/>
          </a:pPr>
          <a:r>
            <a:rPr lang="ja-JP" altLang="en-US" sz="2800" b="0" i="0" strike="noStrike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小樽後志陸上競技協会</a:t>
          </a:r>
        </a:p>
      </xdr:txBody>
    </xdr:sp>
    <xdr:clientData/>
  </xdr:twoCellAnchor>
  <xdr:twoCellAnchor>
    <xdr:from>
      <xdr:col>2</xdr:col>
      <xdr:colOff>655320</xdr:colOff>
      <xdr:row>39</xdr:row>
      <xdr:rowOff>160020</xdr:rowOff>
    </xdr:from>
    <xdr:to>
      <xdr:col>8</xdr:col>
      <xdr:colOff>274382</xdr:colOff>
      <xdr:row>42</xdr:row>
      <xdr:rowOff>128021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CD71317F-6E50-494D-BB62-57CA1B2C5635}"/>
            </a:ext>
          </a:extLst>
        </xdr:cNvPr>
        <xdr:cNvSpPr txBox="1">
          <a:spLocks noChangeArrowheads="1"/>
        </xdr:cNvSpPr>
      </xdr:nvSpPr>
      <xdr:spPr bwMode="auto">
        <a:xfrm>
          <a:off x="1996440" y="9235440"/>
          <a:ext cx="3642422" cy="653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22860" rIns="0" bIns="0" anchor="t" upright="1"/>
        <a:lstStyle/>
        <a:p>
          <a:pPr algn="l" rtl="0">
            <a:defRPr sz="1000"/>
          </a:pPr>
          <a:r>
            <a:rPr lang="ja-JP" altLang="en-US" sz="2800" b="0" i="0" strike="noStrike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会 長　　堤　正和</a:t>
          </a:r>
        </a:p>
      </xdr:txBody>
    </xdr:sp>
    <xdr:clientData/>
  </xdr:twoCellAnchor>
  <xdr:twoCellAnchor>
    <xdr:from>
      <xdr:col>0</xdr:col>
      <xdr:colOff>228600</xdr:colOff>
      <xdr:row>16</xdr:row>
      <xdr:rowOff>161925</xdr:rowOff>
    </xdr:from>
    <xdr:to>
      <xdr:col>8</xdr:col>
      <xdr:colOff>373380</xdr:colOff>
      <xdr:row>18</xdr:row>
      <xdr:rowOff>150495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2DBFE269-6E7E-3ED7-6DDE-6EB942BBFC46}"/>
            </a:ext>
          </a:extLst>
        </xdr:cNvPr>
        <xdr:cNvSpPr/>
      </xdr:nvSpPr>
      <xdr:spPr>
        <a:xfrm>
          <a:off x="228600" y="4019550"/>
          <a:ext cx="5478780" cy="445770"/>
        </a:xfrm>
        <a:prstGeom prst="rect">
          <a:avLst/>
        </a:prstGeom>
        <a:noFill/>
        <a:ln w="9525">
          <a:solidFill>
            <a:schemeClr val="tx1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228600</xdr:colOff>
      <xdr:row>18</xdr:row>
      <xdr:rowOff>148589</xdr:rowOff>
    </xdr:from>
    <xdr:to>
      <xdr:col>8</xdr:col>
      <xdr:colOff>373380</xdr:colOff>
      <xdr:row>21</xdr:row>
      <xdr:rowOff>123824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C5E0F18B-EE46-1883-E461-B2FA41B9D640}"/>
            </a:ext>
          </a:extLst>
        </xdr:cNvPr>
        <xdr:cNvSpPr/>
      </xdr:nvSpPr>
      <xdr:spPr>
        <a:xfrm>
          <a:off x="228600" y="4463414"/>
          <a:ext cx="5478780" cy="661035"/>
        </a:xfrm>
        <a:prstGeom prst="rect">
          <a:avLst/>
        </a:prstGeom>
        <a:noFill/>
        <a:ln w="9525">
          <a:solidFill>
            <a:schemeClr val="tx1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228600</xdr:colOff>
      <xdr:row>21</xdr:row>
      <xdr:rowOff>125730</xdr:rowOff>
    </xdr:from>
    <xdr:to>
      <xdr:col>8</xdr:col>
      <xdr:colOff>373380</xdr:colOff>
      <xdr:row>24</xdr:row>
      <xdr:rowOff>104775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BE13AE10-D8F1-7BAD-2D9C-6343D8F67778}"/>
            </a:ext>
          </a:extLst>
        </xdr:cNvPr>
        <xdr:cNvSpPr/>
      </xdr:nvSpPr>
      <xdr:spPr>
        <a:xfrm>
          <a:off x="228600" y="5126355"/>
          <a:ext cx="5478780" cy="664845"/>
        </a:xfrm>
        <a:prstGeom prst="rect">
          <a:avLst/>
        </a:prstGeom>
        <a:noFill/>
        <a:ln w="9525">
          <a:solidFill>
            <a:schemeClr val="tx1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16</xdr:row>
      <xdr:rowOff>171450</xdr:rowOff>
    </xdr:from>
    <xdr:to>
      <xdr:col>4</xdr:col>
      <xdr:colOff>0</xdr:colOff>
      <xdr:row>24</xdr:row>
      <xdr:rowOff>85725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25A8B6F7-C69D-28CD-84F1-AC17B9960F67}"/>
            </a:ext>
          </a:extLst>
        </xdr:cNvPr>
        <xdr:cNvCxnSpPr/>
      </xdr:nvCxnSpPr>
      <xdr:spPr>
        <a:xfrm>
          <a:off x="2667000" y="4029075"/>
          <a:ext cx="0" cy="1743075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350520</xdr:colOff>
      <xdr:row>21</xdr:row>
      <xdr:rowOff>108585</xdr:rowOff>
    </xdr:from>
    <xdr:ext cx="2415540" cy="449580"/>
    <xdr:sp macro="" textlink="$N$5">
      <xdr:nvSpPr>
        <xdr:cNvPr id="22" name="テキスト ボックス 21">
          <a:extLst>
            <a:ext uri="{FF2B5EF4-FFF2-40B4-BE49-F238E27FC236}">
              <a16:creationId xmlns:a16="http://schemas.microsoft.com/office/drawing/2014/main" id="{95F719A4-FC7B-4C33-23F8-53BCEF6EE86B}"/>
            </a:ext>
          </a:extLst>
        </xdr:cNvPr>
        <xdr:cNvSpPr txBox="1"/>
      </xdr:nvSpPr>
      <xdr:spPr bwMode="auto">
        <a:xfrm>
          <a:off x="350520" y="5109210"/>
          <a:ext cx="2415540" cy="449580"/>
        </a:xfrm>
        <a:prstGeom prst="rect">
          <a:avLst/>
        </a:prstGeom>
        <a:noFill/>
        <a:ln>
          <a:noFill/>
        </a:ln>
      </xdr:spPr>
      <xdr:txBody>
        <a:bodyPr vertOverflow="clip" horzOverflow="clip" wrap="none" lIns="54864" tIns="22860" rIns="0" bIns="0" rtlCol="0" anchor="t" upright="1">
          <a:noAutofit/>
        </a:bodyPr>
        <a:lstStyle/>
        <a:p>
          <a:pPr algn="l" rtl="0"/>
          <a:fld id="{22593162-2927-48F1-B195-335FF02A0173}" type="TxLink">
            <a:rPr kumimoji="1" lang="ja-JP" altLang="en-US" sz="22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中学女子</a:t>
          </a:fld>
          <a:endParaRPr kumimoji="1" lang="ja-JP" altLang="en-US" sz="20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oneCellAnchor>
    <xdr:from>
      <xdr:col>0</xdr:col>
      <xdr:colOff>350520</xdr:colOff>
      <xdr:row>22</xdr:row>
      <xdr:rowOff>190500</xdr:rowOff>
    </xdr:from>
    <xdr:ext cx="2415540" cy="419100"/>
    <xdr:sp macro="" textlink="$N$6">
      <xdr:nvSpPr>
        <xdr:cNvPr id="23" name="テキスト ボックス 22">
          <a:extLst>
            <a:ext uri="{FF2B5EF4-FFF2-40B4-BE49-F238E27FC236}">
              <a16:creationId xmlns:a16="http://schemas.microsoft.com/office/drawing/2014/main" id="{D214C2E0-6A4E-9988-F98E-52FC0DB5AADB}"/>
            </a:ext>
          </a:extLst>
        </xdr:cNvPr>
        <xdr:cNvSpPr txBox="1"/>
      </xdr:nvSpPr>
      <xdr:spPr bwMode="auto">
        <a:xfrm>
          <a:off x="350520" y="5419725"/>
          <a:ext cx="2415540" cy="41910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4864" tIns="22860" rIns="0" bIns="0" rtlCol="0" anchor="t" upright="1">
          <a:noAutofit/>
        </a:bodyPr>
        <a:lstStyle/>
        <a:p>
          <a:pPr algn="l" rtl="0"/>
          <a:fld id="{84679F77-0752-43D1-9DE2-3EC8C06D73D1}" type="TxLink">
            <a:rPr kumimoji="1" lang="en-US" altLang="en-US" sz="22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２００ｍ</a:t>
          </a:fld>
          <a:endParaRPr kumimoji="1" lang="ja-JP" altLang="en-US" sz="20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oneCellAnchor>
    <xdr:from>
      <xdr:col>4</xdr:col>
      <xdr:colOff>205740</xdr:colOff>
      <xdr:row>21</xdr:row>
      <xdr:rowOff>154305</xdr:rowOff>
    </xdr:from>
    <xdr:ext cx="2804160" cy="623248"/>
    <xdr:sp macro="" textlink="$N$3">
      <xdr:nvSpPr>
        <xdr:cNvPr id="24" name="テキスト ボックス 23">
          <a:extLst>
            <a:ext uri="{FF2B5EF4-FFF2-40B4-BE49-F238E27FC236}">
              <a16:creationId xmlns:a16="http://schemas.microsoft.com/office/drawing/2014/main" id="{CDB89DA6-7C43-C823-2E25-FC1CB1E82F01}"/>
            </a:ext>
          </a:extLst>
        </xdr:cNvPr>
        <xdr:cNvSpPr txBox="1"/>
      </xdr:nvSpPr>
      <xdr:spPr bwMode="auto">
        <a:xfrm>
          <a:off x="2872740" y="5154930"/>
          <a:ext cx="2804160" cy="623248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54864" tIns="22860" rIns="0" bIns="0" rtlCol="0" anchor="t" upright="1">
          <a:noAutofit/>
        </a:bodyPr>
        <a:lstStyle/>
        <a:p>
          <a:pPr algn="l" rtl="0"/>
          <a:fld id="{0FF5027C-36B2-4D4C-ABB4-C52437C7AB85}" type="TxLink">
            <a:rPr kumimoji="1" lang="en-US" altLang="en-US" sz="36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29秒27</a:t>
          </a:fld>
          <a:endParaRPr kumimoji="1" lang="ja-JP" altLang="en-US" sz="20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oneCellAnchor>
    <xdr:from>
      <xdr:col>6</xdr:col>
      <xdr:colOff>472440</xdr:colOff>
      <xdr:row>22</xdr:row>
      <xdr:rowOff>62865</xdr:rowOff>
    </xdr:from>
    <xdr:ext cx="1158240" cy="423193"/>
    <xdr:sp macro="" textlink="$N$4">
      <xdr:nvSpPr>
        <xdr:cNvPr id="25" name="テキスト ボックス 24">
          <a:extLst>
            <a:ext uri="{FF2B5EF4-FFF2-40B4-BE49-F238E27FC236}">
              <a16:creationId xmlns:a16="http://schemas.microsoft.com/office/drawing/2014/main" id="{502C3F19-9EF8-A5E5-9E18-863F3039D740}"/>
            </a:ext>
          </a:extLst>
        </xdr:cNvPr>
        <xdr:cNvSpPr txBox="1"/>
      </xdr:nvSpPr>
      <xdr:spPr bwMode="auto">
        <a:xfrm>
          <a:off x="4472940" y="5292090"/>
          <a:ext cx="1158240" cy="423193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4864" tIns="22860" rIns="0" bIns="0" rtlCol="0" anchor="t" upright="1">
          <a:spAutoFit/>
        </a:bodyPr>
        <a:lstStyle/>
        <a:p>
          <a:pPr algn="l" rtl="0"/>
          <a:fld id="{1A3A3CDB-0437-4498-9989-ECB73B8F65D3}" type="TxLink">
            <a:rPr kumimoji="1" lang="en-US" altLang="en-US" sz="24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(+1.6)</a:t>
          </a:fld>
          <a:endParaRPr kumimoji="1" lang="ja-JP" altLang="en-US" sz="20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566852</xdr:colOff>
      <xdr:row>18</xdr:row>
      <xdr:rowOff>129540</xdr:rowOff>
    </xdr:from>
    <xdr:to>
      <xdr:col>8</xdr:col>
      <xdr:colOff>51904</xdr:colOff>
      <xdr:row>34</xdr:row>
      <xdr:rowOff>91440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0636DE0-CF3B-4E02-8D10-AF4E9E9FF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7000" contras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66852" y="4404360"/>
          <a:ext cx="4849532" cy="3619500"/>
        </a:xfrm>
        <a:prstGeom prst="rect">
          <a:avLst/>
        </a:prstGeom>
      </xdr:spPr>
    </xdr:pic>
    <xdr:clientData/>
  </xdr:twoCellAnchor>
  <xdr:twoCellAnchor editAs="oneCell">
    <xdr:from>
      <xdr:col>7</xdr:col>
      <xdr:colOff>274320</xdr:colOff>
      <xdr:row>37</xdr:row>
      <xdr:rowOff>205740</xdr:rowOff>
    </xdr:from>
    <xdr:to>
      <xdr:col>8</xdr:col>
      <xdr:colOff>488043</xdr:colOff>
      <xdr:row>41</xdr:row>
      <xdr:rowOff>211183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EDA8341-34D1-4C98-AAC4-52262A549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8240" y="8823960"/>
          <a:ext cx="884283" cy="919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472440</xdr:colOff>
      <xdr:row>3</xdr:row>
      <xdr:rowOff>91440</xdr:rowOff>
    </xdr:from>
    <xdr:to>
      <xdr:col>8</xdr:col>
      <xdr:colOff>434340</xdr:colOff>
      <xdr:row>9</xdr:row>
      <xdr:rowOff>121920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CD294756-438D-4F29-908E-1BC36DFB4F9C}"/>
            </a:ext>
          </a:extLst>
        </xdr:cNvPr>
        <xdr:cNvSpPr txBox="1">
          <a:spLocks noChangeArrowheads="1"/>
        </xdr:cNvSpPr>
      </xdr:nvSpPr>
      <xdr:spPr bwMode="auto">
        <a:xfrm>
          <a:off x="1143000" y="937260"/>
          <a:ext cx="4655820" cy="1402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22860" rIns="0" bIns="0" anchor="t" upright="1"/>
        <a:lstStyle/>
        <a:p>
          <a:pPr algn="l" rtl="0">
            <a:defRPr sz="1000"/>
          </a:pPr>
          <a:r>
            <a:rPr lang="ja-JP" altLang="en-US" sz="7200" b="0" i="0" strike="noStrike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記 録 証</a:t>
          </a:r>
        </a:p>
      </xdr:txBody>
    </xdr:sp>
    <xdr:clientData/>
  </xdr:twoCellAnchor>
  <xdr:twoCellAnchor>
    <xdr:from>
      <xdr:col>0</xdr:col>
      <xdr:colOff>121920</xdr:colOff>
      <xdr:row>9</xdr:row>
      <xdr:rowOff>38100</xdr:rowOff>
    </xdr:from>
    <xdr:to>
      <xdr:col>2</xdr:col>
      <xdr:colOff>144780</xdr:colOff>
      <xdr:row>11</xdr:row>
      <xdr:rowOff>185300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839B8E7A-8F4C-4DC3-AFAD-5F6E94F6F78C}"/>
            </a:ext>
          </a:extLst>
        </xdr:cNvPr>
        <xdr:cNvSpPr txBox="1">
          <a:spLocks noChangeArrowheads="1"/>
        </xdr:cNvSpPr>
      </xdr:nvSpPr>
      <xdr:spPr bwMode="auto">
        <a:xfrm>
          <a:off x="121920" y="2255520"/>
          <a:ext cx="1363980" cy="604400"/>
        </a:xfrm>
        <a:prstGeom prst="rect">
          <a:avLst/>
        </a:prstGeom>
        <a:noFill/>
        <a:ln>
          <a:noFill/>
        </a:ln>
      </xdr:spPr>
      <xdr:txBody>
        <a:bodyPr vertOverflow="clip" wrap="square" lIns="54864" tIns="22860" rIns="0" bIns="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ﾁｰﾑ名</a:t>
          </a:r>
          <a:endParaRPr lang="en-US" altLang="ja-JP" sz="3600" b="0" i="0" u="none" strike="noStrike" baseline="0">
            <a:solidFill>
              <a:srgbClr val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xdr:oneCellAnchor>
    <xdr:from>
      <xdr:col>0</xdr:col>
      <xdr:colOff>350520</xdr:colOff>
      <xdr:row>20</xdr:row>
      <xdr:rowOff>160020</xdr:rowOff>
    </xdr:from>
    <xdr:ext cx="2415540" cy="449580"/>
    <xdr:sp macro="" textlink="$L$5">
      <xdr:nvSpPr>
        <xdr:cNvPr id="6" name="テキスト ボックス 5">
          <a:extLst>
            <a:ext uri="{FF2B5EF4-FFF2-40B4-BE49-F238E27FC236}">
              <a16:creationId xmlns:a16="http://schemas.microsoft.com/office/drawing/2014/main" id="{6228E37C-92C4-4FC3-9EC6-C48909C724CA}"/>
            </a:ext>
          </a:extLst>
        </xdr:cNvPr>
        <xdr:cNvSpPr txBox="1"/>
      </xdr:nvSpPr>
      <xdr:spPr bwMode="auto">
        <a:xfrm>
          <a:off x="350520" y="4892040"/>
          <a:ext cx="2415540" cy="449580"/>
        </a:xfrm>
        <a:prstGeom prst="rect">
          <a:avLst/>
        </a:prstGeom>
        <a:noFill/>
        <a:ln>
          <a:noFill/>
        </a:ln>
      </xdr:spPr>
      <xdr:txBody>
        <a:bodyPr vertOverflow="clip" horzOverflow="clip" wrap="none" lIns="54864" tIns="22860" rIns="0" bIns="0" rtlCol="0" anchor="t" upright="1">
          <a:noAutofit/>
        </a:bodyPr>
        <a:lstStyle/>
        <a:p>
          <a:pPr algn="l" rtl="0"/>
          <a:fld id="{12B78532-9A06-4CDE-B647-F6CF3B9DEC42}" type="TxLink">
            <a:rPr kumimoji="1" lang="ja-JP" altLang="en-US" sz="24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中学男子</a:t>
          </a:fld>
          <a:endParaRPr kumimoji="1" lang="ja-JP" altLang="en-US" sz="20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twoCellAnchor>
    <xdr:from>
      <xdr:col>0</xdr:col>
      <xdr:colOff>381000</xdr:colOff>
      <xdr:row>18</xdr:row>
      <xdr:rowOff>22860</xdr:rowOff>
    </xdr:from>
    <xdr:to>
      <xdr:col>3</xdr:col>
      <xdr:colOff>167640</xdr:colOff>
      <xdr:row>20</xdr:row>
      <xdr:rowOff>170060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17CDE2F9-C836-47C6-9060-B39FEF70D1B4}"/>
            </a:ext>
          </a:extLst>
        </xdr:cNvPr>
        <xdr:cNvSpPr txBox="1">
          <a:spLocks noChangeArrowheads="1"/>
        </xdr:cNvSpPr>
      </xdr:nvSpPr>
      <xdr:spPr bwMode="auto">
        <a:xfrm>
          <a:off x="381000" y="4297680"/>
          <a:ext cx="1798320" cy="604400"/>
        </a:xfrm>
        <a:prstGeom prst="rect">
          <a:avLst/>
        </a:prstGeom>
        <a:noFill/>
        <a:ln>
          <a:noFill/>
        </a:ln>
      </xdr:spPr>
      <xdr:txBody>
        <a:bodyPr vertOverflow="clip" wrap="square" lIns="54864" tIns="22860" rIns="0" bIns="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種 目</a:t>
          </a:r>
          <a:endParaRPr lang="en-US" altLang="ja-JP" sz="3600" b="0" i="0" u="none" strike="noStrike" baseline="0">
            <a:solidFill>
              <a:srgbClr val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xdr:oneCellAnchor>
    <xdr:from>
      <xdr:col>0</xdr:col>
      <xdr:colOff>350520</xdr:colOff>
      <xdr:row>22</xdr:row>
      <xdr:rowOff>60960</xdr:rowOff>
    </xdr:from>
    <xdr:ext cx="2415540" cy="419100"/>
    <xdr:sp macro="" textlink="$L$6">
      <xdr:nvSpPr>
        <xdr:cNvPr id="8" name="テキスト ボックス 7">
          <a:extLst>
            <a:ext uri="{FF2B5EF4-FFF2-40B4-BE49-F238E27FC236}">
              <a16:creationId xmlns:a16="http://schemas.microsoft.com/office/drawing/2014/main" id="{4A3F8FD2-A648-49CD-A580-C05556A6DF23}"/>
            </a:ext>
          </a:extLst>
        </xdr:cNvPr>
        <xdr:cNvSpPr txBox="1"/>
      </xdr:nvSpPr>
      <xdr:spPr bwMode="auto">
        <a:xfrm>
          <a:off x="350520" y="5250180"/>
          <a:ext cx="2415540" cy="41910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4864" tIns="22860" rIns="0" bIns="0" rtlCol="0" anchor="t" upright="1">
          <a:noAutofit/>
        </a:bodyPr>
        <a:lstStyle/>
        <a:p>
          <a:pPr algn="l" rtl="0"/>
          <a:fld id="{72BEE497-394B-4BE8-8462-EC2A3C356153}" type="TxLink">
            <a:rPr kumimoji="1" lang="ja-JP" altLang="en-US" sz="24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４×１００ｍＲ</a:t>
          </a:fld>
          <a:endParaRPr kumimoji="1" lang="ja-JP" altLang="en-US" sz="20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twoCellAnchor>
    <xdr:from>
      <xdr:col>4</xdr:col>
      <xdr:colOff>205740</xdr:colOff>
      <xdr:row>18</xdr:row>
      <xdr:rowOff>22860</xdr:rowOff>
    </xdr:from>
    <xdr:to>
      <xdr:col>6</xdr:col>
      <xdr:colOff>228600</xdr:colOff>
      <xdr:row>20</xdr:row>
      <xdr:rowOff>170060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3FA28764-C682-4846-83C6-6A3FF0ECD45B}"/>
            </a:ext>
          </a:extLst>
        </xdr:cNvPr>
        <xdr:cNvSpPr txBox="1">
          <a:spLocks noChangeArrowheads="1"/>
        </xdr:cNvSpPr>
      </xdr:nvSpPr>
      <xdr:spPr bwMode="auto">
        <a:xfrm>
          <a:off x="2887980" y="4297680"/>
          <a:ext cx="1363980" cy="604400"/>
        </a:xfrm>
        <a:prstGeom prst="rect">
          <a:avLst/>
        </a:prstGeom>
        <a:noFill/>
        <a:ln>
          <a:noFill/>
        </a:ln>
      </xdr:spPr>
      <xdr:txBody>
        <a:bodyPr vertOverflow="clip" wrap="square" lIns="54864" tIns="22860" rIns="0" bIns="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記 録</a:t>
          </a:r>
          <a:endParaRPr lang="en-US" altLang="ja-JP" sz="3600" b="0" i="0" u="none" strike="noStrike" baseline="0">
            <a:solidFill>
              <a:srgbClr val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xdr:oneCellAnchor>
    <xdr:from>
      <xdr:col>4</xdr:col>
      <xdr:colOff>205740</xdr:colOff>
      <xdr:row>21</xdr:row>
      <xdr:rowOff>15240</xdr:rowOff>
    </xdr:from>
    <xdr:ext cx="2804160" cy="623248"/>
    <xdr:sp macro="" textlink="$L$3">
      <xdr:nvSpPr>
        <xdr:cNvPr id="10" name="テキスト ボックス 9">
          <a:extLst>
            <a:ext uri="{FF2B5EF4-FFF2-40B4-BE49-F238E27FC236}">
              <a16:creationId xmlns:a16="http://schemas.microsoft.com/office/drawing/2014/main" id="{B39111D4-2A43-4AAE-BAA8-70690882DB09}"/>
            </a:ext>
          </a:extLst>
        </xdr:cNvPr>
        <xdr:cNvSpPr txBox="1"/>
      </xdr:nvSpPr>
      <xdr:spPr bwMode="auto">
        <a:xfrm>
          <a:off x="2887980" y="4975860"/>
          <a:ext cx="2804160" cy="623248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 lIns="54864" tIns="22860" rIns="0" bIns="0" rtlCol="0" anchor="t" upright="1">
          <a:noAutofit/>
        </a:bodyPr>
        <a:lstStyle/>
        <a:p>
          <a:pPr algn="l" rtl="0"/>
          <a:fld id="{B7718D28-7928-482A-A7C6-964EC054FD2E}" type="TxLink">
            <a:rPr kumimoji="1" lang="en-US" altLang="en-US" sz="36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52秒93</a:t>
          </a:fld>
          <a:endParaRPr kumimoji="1" lang="ja-JP" altLang="en-US" sz="20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oneCellAnchor>
    <xdr:from>
      <xdr:col>6</xdr:col>
      <xdr:colOff>472440</xdr:colOff>
      <xdr:row>21</xdr:row>
      <xdr:rowOff>152400</xdr:rowOff>
    </xdr:from>
    <xdr:ext cx="1158240" cy="423193"/>
    <xdr:sp macro="" textlink="$L$4">
      <xdr:nvSpPr>
        <xdr:cNvPr id="11" name="テキスト ボックス 10">
          <a:extLst>
            <a:ext uri="{FF2B5EF4-FFF2-40B4-BE49-F238E27FC236}">
              <a16:creationId xmlns:a16="http://schemas.microsoft.com/office/drawing/2014/main" id="{FF90D84E-6665-449C-80E2-0FBE7560C269}"/>
            </a:ext>
          </a:extLst>
        </xdr:cNvPr>
        <xdr:cNvSpPr txBox="1"/>
      </xdr:nvSpPr>
      <xdr:spPr bwMode="auto">
        <a:xfrm>
          <a:off x="4495800" y="5113020"/>
          <a:ext cx="1158240" cy="423193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4864" tIns="22860" rIns="0" bIns="0" rtlCol="0" anchor="t" upright="1">
          <a:spAutoFit/>
        </a:bodyPr>
        <a:lstStyle/>
        <a:p>
          <a:pPr algn="l" rtl="0"/>
          <a:fld id="{399E3FD7-7E4B-4E9E-958D-C010EC4FB46E}" type="TxLink">
            <a:rPr kumimoji="1" lang="en-US" altLang="en-US" sz="24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 </a:t>
          </a:fld>
          <a:endParaRPr kumimoji="1" lang="ja-JP" altLang="en-US" sz="20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oneCellAnchor>
    <xdr:from>
      <xdr:col>0</xdr:col>
      <xdr:colOff>228600</xdr:colOff>
      <xdr:row>26</xdr:row>
      <xdr:rowOff>38100</xdr:rowOff>
    </xdr:from>
    <xdr:ext cx="5654040" cy="2011680"/>
    <xdr:sp macro="" textlink="$K$13">
      <xdr:nvSpPr>
        <xdr:cNvPr id="12" name="テキスト ボックス 11">
          <a:extLst>
            <a:ext uri="{FF2B5EF4-FFF2-40B4-BE49-F238E27FC236}">
              <a16:creationId xmlns:a16="http://schemas.microsoft.com/office/drawing/2014/main" id="{97F53BD9-10DB-4325-A2BF-C3534421C77B}"/>
            </a:ext>
          </a:extLst>
        </xdr:cNvPr>
        <xdr:cNvSpPr txBox="1"/>
      </xdr:nvSpPr>
      <xdr:spPr bwMode="auto">
        <a:xfrm>
          <a:off x="228600" y="6141720"/>
          <a:ext cx="5654040" cy="201168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4864" tIns="22860" rIns="0" bIns="0" rtlCol="0" anchor="t" upright="1">
          <a:noAutofit/>
        </a:bodyPr>
        <a:lstStyle/>
        <a:p>
          <a:pPr algn="l" rtl="0"/>
          <a:fld id="{9E7AF205-2B66-4CF9-834A-8E8DFCEDF934}" type="TxLink">
            <a:rPr kumimoji="1" lang="ja-JP" altLang="en-US" sz="28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あなたは 第〇回小樽後志○○陸上競技大会 において頭書の記録を収めましたことを証します</a:t>
          </a:fld>
          <a:endParaRPr kumimoji="1" lang="ja-JP" altLang="en-US" sz="20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oneCellAnchor>
    <xdr:from>
      <xdr:col>0</xdr:col>
      <xdr:colOff>594360</xdr:colOff>
      <xdr:row>36</xdr:row>
      <xdr:rowOff>0</xdr:rowOff>
    </xdr:from>
    <xdr:ext cx="2743200" cy="457200"/>
    <xdr:sp macro="" textlink="$K$2">
      <xdr:nvSpPr>
        <xdr:cNvPr id="13" name="テキスト ボックス 12">
          <a:extLst>
            <a:ext uri="{FF2B5EF4-FFF2-40B4-BE49-F238E27FC236}">
              <a16:creationId xmlns:a16="http://schemas.microsoft.com/office/drawing/2014/main" id="{490033A7-C9E1-425C-A6F6-E2ACBA68C915}"/>
            </a:ext>
          </a:extLst>
        </xdr:cNvPr>
        <xdr:cNvSpPr txBox="1"/>
      </xdr:nvSpPr>
      <xdr:spPr bwMode="auto">
        <a:xfrm>
          <a:off x="594360" y="8389620"/>
          <a:ext cx="2743200" cy="45720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54864" tIns="22860" rIns="0" bIns="0" rtlCol="0" anchor="t" upright="1">
          <a:noAutofit/>
        </a:bodyPr>
        <a:lstStyle/>
        <a:p>
          <a:pPr algn="l" rtl="0"/>
          <a:fld id="{7D7FA303-E6A0-48D1-A384-E1629E161BDF}" type="TxLink">
            <a:rPr kumimoji="1" lang="ja-JP" altLang="en-US" sz="2400" b="0" i="0" u="none" strike="noStrike" baseline="0">
              <a:solidFill>
                <a:srgbClr val="000000"/>
              </a:solidFill>
              <a:latin typeface="BIZ UD明朝 Medium"/>
              <a:ea typeface="BIZ UD明朝 Medium"/>
            </a:rPr>
            <a:pPr algn="l" rtl="0"/>
            <a:t>令和8年4月1日</a:t>
          </a:fld>
          <a:endParaRPr kumimoji="1" lang="ja-JP" altLang="en-US" sz="2400" b="0" i="0" u="none" strike="noStrike" baseline="0">
            <a:solidFill>
              <a:srgbClr val="000000"/>
            </a:solidFill>
            <a:latin typeface="BIZ UD明朝 Medium"/>
            <a:ea typeface="BIZ UD明朝 Medium"/>
          </a:endParaRPr>
        </a:p>
      </xdr:txBody>
    </xdr:sp>
    <xdr:clientData/>
  </xdr:oneCellAnchor>
  <xdr:twoCellAnchor>
    <xdr:from>
      <xdr:col>1</xdr:col>
      <xdr:colOff>335280</xdr:colOff>
      <xdr:row>38</xdr:row>
      <xdr:rowOff>0</xdr:rowOff>
    </xdr:from>
    <xdr:to>
      <xdr:col>6</xdr:col>
      <xdr:colOff>624903</xdr:colOff>
      <xdr:row>40</xdr:row>
      <xdr:rowOff>191158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B582846D-A488-40DB-87CC-3DFF103E0F61}"/>
            </a:ext>
          </a:extLst>
        </xdr:cNvPr>
        <xdr:cNvSpPr txBox="1">
          <a:spLocks noChangeArrowheads="1"/>
        </xdr:cNvSpPr>
      </xdr:nvSpPr>
      <xdr:spPr bwMode="auto">
        <a:xfrm>
          <a:off x="1005840" y="8846820"/>
          <a:ext cx="3642423" cy="648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22860" rIns="0" bIns="0" anchor="t" upright="1"/>
        <a:lstStyle/>
        <a:p>
          <a:pPr algn="l" rtl="0">
            <a:defRPr sz="1000"/>
          </a:pPr>
          <a:r>
            <a:rPr lang="ja-JP" altLang="en-US" sz="2800" b="0" i="0" strike="noStrike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小樽後志陸上競技協会</a:t>
          </a:r>
        </a:p>
      </xdr:txBody>
    </xdr:sp>
    <xdr:clientData/>
  </xdr:twoCellAnchor>
  <xdr:twoCellAnchor>
    <xdr:from>
      <xdr:col>2</xdr:col>
      <xdr:colOff>655320</xdr:colOff>
      <xdr:row>39</xdr:row>
      <xdr:rowOff>160020</xdr:rowOff>
    </xdr:from>
    <xdr:to>
      <xdr:col>8</xdr:col>
      <xdr:colOff>274382</xdr:colOff>
      <xdr:row>42</xdr:row>
      <xdr:rowOff>128021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FFC43ADF-8C93-40A8-AA3B-B102947FCA5F}"/>
            </a:ext>
          </a:extLst>
        </xdr:cNvPr>
        <xdr:cNvSpPr txBox="1">
          <a:spLocks noChangeArrowheads="1"/>
        </xdr:cNvSpPr>
      </xdr:nvSpPr>
      <xdr:spPr bwMode="auto">
        <a:xfrm>
          <a:off x="1996440" y="9235440"/>
          <a:ext cx="3642422" cy="653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22860" rIns="0" bIns="0" anchor="t" upright="1"/>
        <a:lstStyle/>
        <a:p>
          <a:pPr algn="l" rtl="0">
            <a:defRPr sz="1000"/>
          </a:pPr>
          <a:r>
            <a:rPr lang="ja-JP" altLang="en-US" sz="2800" b="0" i="0" strike="noStrike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会 長　　堤　正和</a:t>
          </a:r>
        </a:p>
      </xdr:txBody>
    </xdr:sp>
    <xdr:clientData/>
  </xdr:twoCellAnchor>
  <xdr:twoCellAnchor>
    <xdr:from>
      <xdr:col>0</xdr:col>
      <xdr:colOff>228600</xdr:colOff>
      <xdr:row>18</xdr:row>
      <xdr:rowOff>30480</xdr:rowOff>
    </xdr:from>
    <xdr:to>
      <xdr:col>8</xdr:col>
      <xdr:colOff>373380</xdr:colOff>
      <xdr:row>20</xdr:row>
      <xdr:rowOff>160020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D5DB8A6C-6AFA-4769-93A4-9779E3428809}"/>
            </a:ext>
          </a:extLst>
        </xdr:cNvPr>
        <xdr:cNvSpPr/>
      </xdr:nvSpPr>
      <xdr:spPr>
        <a:xfrm>
          <a:off x="228600" y="4305300"/>
          <a:ext cx="5509260" cy="586740"/>
        </a:xfrm>
        <a:prstGeom prst="rect">
          <a:avLst/>
        </a:prstGeom>
        <a:noFill/>
        <a:ln w="9525">
          <a:solidFill>
            <a:schemeClr val="tx1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228600</xdr:colOff>
      <xdr:row>20</xdr:row>
      <xdr:rowOff>160020</xdr:rowOff>
    </xdr:from>
    <xdr:to>
      <xdr:col>8</xdr:col>
      <xdr:colOff>373380</xdr:colOff>
      <xdr:row>24</xdr:row>
      <xdr:rowOff>22860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BD7DB86D-17C4-4734-A467-B5F00DDC3CDD}"/>
            </a:ext>
          </a:extLst>
        </xdr:cNvPr>
        <xdr:cNvSpPr/>
      </xdr:nvSpPr>
      <xdr:spPr>
        <a:xfrm>
          <a:off x="228600" y="4892040"/>
          <a:ext cx="5509260" cy="777240"/>
        </a:xfrm>
        <a:prstGeom prst="rect">
          <a:avLst/>
        </a:prstGeom>
        <a:noFill/>
        <a:ln w="9525">
          <a:solidFill>
            <a:schemeClr val="tx1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38100</xdr:colOff>
      <xdr:row>18</xdr:row>
      <xdr:rowOff>38100</xdr:rowOff>
    </xdr:from>
    <xdr:to>
      <xdr:col>4</xdr:col>
      <xdr:colOff>45720</xdr:colOff>
      <xdr:row>24</xdr:row>
      <xdr:rowOff>7620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A5512CE5-0222-47C8-B4DA-1B9128552B71}"/>
            </a:ext>
          </a:extLst>
        </xdr:cNvPr>
        <xdr:cNvCxnSpPr/>
      </xdr:nvCxnSpPr>
      <xdr:spPr>
        <a:xfrm flipH="1">
          <a:off x="2720340" y="4312920"/>
          <a:ext cx="7620" cy="1341120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394335</xdr:colOff>
      <xdr:row>11</xdr:row>
      <xdr:rowOff>152400</xdr:rowOff>
    </xdr:from>
    <xdr:to>
      <xdr:col>5</xdr:col>
      <xdr:colOff>400050</xdr:colOff>
      <xdr:row>14</xdr:row>
      <xdr:rowOff>71000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AEBF92F7-995A-EAAB-14F9-92818D353144}"/>
            </a:ext>
          </a:extLst>
        </xdr:cNvPr>
        <xdr:cNvSpPr txBox="1">
          <a:spLocks noChangeArrowheads="1"/>
        </xdr:cNvSpPr>
      </xdr:nvSpPr>
      <xdr:spPr bwMode="auto">
        <a:xfrm>
          <a:off x="3061335" y="2828925"/>
          <a:ext cx="672465" cy="604400"/>
        </a:xfrm>
        <a:prstGeom prst="rect">
          <a:avLst/>
        </a:prstGeom>
        <a:noFill/>
        <a:ln>
          <a:noFill/>
        </a:ln>
      </xdr:spPr>
      <xdr:txBody>
        <a:bodyPr vertOverflow="clip" wrap="square" lIns="54864" tIns="22860" rIns="0" bIns="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・</a:t>
          </a:r>
          <a:endParaRPr lang="en-US" altLang="ja-JP" sz="3600" b="0" i="0" u="none" strike="noStrike" baseline="0">
            <a:solidFill>
              <a:srgbClr val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xdr:twoCellAnchor>
    <xdr:from>
      <xdr:col>4</xdr:col>
      <xdr:colOff>400050</xdr:colOff>
      <xdr:row>13</xdr:row>
      <xdr:rowOff>144780</xdr:rowOff>
    </xdr:from>
    <xdr:to>
      <xdr:col>5</xdr:col>
      <xdr:colOff>329565</xdr:colOff>
      <xdr:row>16</xdr:row>
      <xdr:rowOff>63380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69250EA8-D4D4-86CB-796A-67F13B0C3AE5}"/>
            </a:ext>
          </a:extLst>
        </xdr:cNvPr>
        <xdr:cNvSpPr txBox="1">
          <a:spLocks noChangeArrowheads="1"/>
        </xdr:cNvSpPr>
      </xdr:nvSpPr>
      <xdr:spPr bwMode="auto">
        <a:xfrm>
          <a:off x="3082290" y="3276600"/>
          <a:ext cx="600075" cy="604400"/>
        </a:xfrm>
        <a:prstGeom prst="rect">
          <a:avLst/>
        </a:prstGeom>
        <a:noFill/>
        <a:ln>
          <a:noFill/>
        </a:ln>
      </xdr:spPr>
      <xdr:txBody>
        <a:bodyPr vertOverflow="clip" wrap="square" lIns="54864" tIns="22860" rIns="0" bIns="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・</a:t>
          </a:r>
          <a:endParaRPr lang="en-US" altLang="ja-JP" sz="3600" b="0" i="0" u="none" strike="noStrike" baseline="0">
            <a:solidFill>
              <a:srgbClr val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CDD95-0339-403F-A37A-6844A20981C1}">
  <dimension ref="A1:X42"/>
  <sheetViews>
    <sheetView showGridLines="0" showRowColHeaders="0" tabSelected="1" zoomScale="190" zoomScaleNormal="190" workbookViewId="0">
      <selection activeCell="C2" sqref="C2"/>
    </sheetView>
  </sheetViews>
  <sheetFormatPr defaultRowHeight="18" customHeight="1" x14ac:dyDescent="0.45"/>
  <cols>
    <col min="1" max="10" width="8.796875" style="7"/>
    <col min="11" max="11" width="16" style="7" customWidth="1"/>
    <col min="12" max="12" width="15.19921875" style="7" customWidth="1"/>
    <col min="13" max="16384" width="8.796875" style="7"/>
  </cols>
  <sheetData>
    <row r="1" spans="1:24" ht="40.799999999999997" x14ac:dyDescent="0.45">
      <c r="A1" s="14" t="s">
        <v>0</v>
      </c>
    </row>
    <row r="2" spans="1:24" ht="30.6" customHeight="1" x14ac:dyDescent="0.45">
      <c r="B2" s="17" t="s">
        <v>1</v>
      </c>
      <c r="C2" s="16">
        <v>101</v>
      </c>
      <c r="D2" s="18" t="s">
        <v>2</v>
      </c>
      <c r="E2" s="15" t="str">
        <f>IFERROR(VLOOKUP(C2,データ貼付!C:R,2,FALSE),"")</f>
        <v>ＡＢ ああ</v>
      </c>
      <c r="F2" s="19"/>
      <c r="G2" s="18" t="s">
        <v>3</v>
      </c>
      <c r="H2" s="15" t="str">
        <f>IFERROR(VLOOKUP(C2,データ貼付!C:R,5,FALSE),"")</f>
        <v>あああ中</v>
      </c>
      <c r="I2" s="19"/>
      <c r="K2" s="27">
        <f>データ貼付!U1</f>
        <v>46113</v>
      </c>
      <c r="L2" s="9">
        <v>1</v>
      </c>
      <c r="M2" s="10">
        <v>1</v>
      </c>
      <c r="N2" s="10">
        <v>2</v>
      </c>
      <c r="O2" s="10">
        <v>2</v>
      </c>
      <c r="P2" s="10">
        <v>3</v>
      </c>
      <c r="Q2" s="10">
        <v>3</v>
      </c>
      <c r="R2" s="10">
        <v>4</v>
      </c>
      <c r="S2" s="10">
        <v>4</v>
      </c>
      <c r="T2" s="10"/>
      <c r="U2" s="10"/>
      <c r="V2" s="10"/>
      <c r="W2" s="10"/>
      <c r="X2" s="10"/>
    </row>
    <row r="3" spans="1:24" ht="18" customHeight="1" x14ac:dyDescent="0.45">
      <c r="K3" s="10" t="s">
        <v>5</v>
      </c>
      <c r="L3" s="28" t="str">
        <f>IF(OR(M3="",M3=0),"",SUBSTITUTE(IF(L7="T",SUBSTITUTE(SUBSTITUTE(M3,":","分"),".","秒"),IF(L7="F",SUBSTITUTE(M3,".","m"),M3)),"*",""))</f>
        <v>5分16秒31</v>
      </c>
      <c r="M3" s="29" t="str">
        <f>IFERROR(VLOOKUP(C2*10+1,データ貼付!A:R,11,FALSE),"")</f>
        <v>5:16.31*</v>
      </c>
      <c r="N3" s="28" t="str">
        <f>IF(OR(O3="",O3=0),"",SUBSTITUTE(IF(N7="T",SUBSTITUTE(SUBSTITUTE(O3,":","分"),".","秒"),IF(N7="F",SUBSTITUTE(O3,".","m"),O3)),"*",""))</f>
        <v>29秒27</v>
      </c>
      <c r="O3" s="29" t="str">
        <f>IFERROR(VLOOKUP(C2*10+2,データ貼付!A:R,11,FALSE),"")</f>
        <v>29.27*</v>
      </c>
      <c r="P3" s="28" t="str">
        <f>IF(OR(Q3="",Q3=0),"",SUBSTITUTE(IF(P7="T",SUBSTITUTE(SUBSTITUTE(Q3,":","分"),".","秒"),IF(P7="F",SUBSTITUTE(Q3,".","m"),Q3)),"*",""))</f>
        <v/>
      </c>
      <c r="Q3" s="29" t="str">
        <f>IFERROR(VLOOKUP(C2*10+3,データ貼付!A:R,11,FALSE),"")</f>
        <v/>
      </c>
      <c r="R3" s="28" t="str">
        <f>IF(OR(S3="",S3=0),"",SUBSTITUTE(IF(R7="T",SUBSTITUTE(SUBSTITUTE(S3,":","分"),".","秒"),IF(R7="F",SUBSTITUTE(S3,".","m"),S3)),"*",""))</f>
        <v/>
      </c>
      <c r="S3" s="29" t="str">
        <f>IFERROR(VLOOKUP(C2*10+4,データ貼付!A:R,11,FALSE),"")</f>
        <v/>
      </c>
      <c r="T3" s="10"/>
      <c r="U3" s="10"/>
      <c r="V3" s="10"/>
      <c r="W3" s="10"/>
      <c r="X3" s="10"/>
    </row>
    <row r="4" spans="1:24" ht="18" customHeight="1" x14ac:dyDescent="0.45">
      <c r="A4" s="1"/>
      <c r="B4" s="1"/>
      <c r="C4" s="1"/>
      <c r="D4" s="1"/>
      <c r="E4" s="1"/>
      <c r="F4" s="1"/>
      <c r="G4" s="1"/>
      <c r="H4" s="1"/>
      <c r="I4" s="1"/>
      <c r="K4" s="10" t="s">
        <v>6</v>
      </c>
      <c r="L4" s="30" t="str">
        <f>IF(OR(M4="",M4=0),"","("&amp;SUBSTITUTE(M4,"*","")&amp;")")</f>
        <v/>
      </c>
      <c r="M4" s="9">
        <f>IFERROR(VLOOKUP(C2*10+1,データ貼付!A:R,13,FALSE),"")</f>
        <v>0</v>
      </c>
      <c r="N4" s="30" t="str">
        <f>IF(OR(O4="",O4=0),"","("&amp;SUBSTITUTE(O4,"*","")&amp;")")</f>
        <v>(+1.6)</v>
      </c>
      <c r="O4" s="9" t="str">
        <f>IFERROR(VLOOKUP(C2*10+2,データ貼付!A:R,13,FALSE),"")</f>
        <v>+1.6*</v>
      </c>
      <c r="P4" s="30" t="str">
        <f>IF(OR(Q4="",Q4=0),"","("&amp;SUBSTITUTE(Q4,"*","")&amp;")")</f>
        <v/>
      </c>
      <c r="Q4" s="9" t="str">
        <f>IFERROR(VLOOKUP(C2*10+3,データ貼付!A:R,13,FALSE),"")</f>
        <v/>
      </c>
      <c r="R4" s="30" t="str">
        <f>IF(OR(S4="",S4=0),"","("&amp;SUBSTITUTE(S4,"*","")&amp;")")</f>
        <v/>
      </c>
      <c r="S4" s="9" t="str">
        <f>IFERROR(VLOOKUP(C2*10+4,データ貼付!A:R,13,FALSE),"")</f>
        <v/>
      </c>
      <c r="T4" s="10"/>
      <c r="U4" s="10"/>
      <c r="V4" s="10"/>
      <c r="W4" s="10"/>
      <c r="X4" s="10"/>
    </row>
    <row r="5" spans="1:24" ht="18" customHeight="1" x14ac:dyDescent="0.45">
      <c r="A5" s="1"/>
      <c r="B5" s="1"/>
      <c r="C5" s="1"/>
      <c r="D5" s="1"/>
      <c r="E5" s="1"/>
      <c r="F5" s="1"/>
      <c r="G5" s="1"/>
      <c r="H5" s="1"/>
      <c r="I5" s="1"/>
      <c r="K5" s="10" t="s">
        <v>20</v>
      </c>
      <c r="L5" s="31" t="str">
        <f>SUBSTITUTE(SUBSTITUTE(ASC(M5),"ｺﾝﾊﾞｲﾝﾄﾞA",""),"ｺﾝﾊﾞｲﾝﾄﾞB","")</f>
        <v>中学女子</v>
      </c>
      <c r="M5" s="9" t="str">
        <f>IFERROR(VLOOKUP(C2*10+1,データ貼付!A:R,14,FALSE),"")</f>
        <v>中学女子</v>
      </c>
      <c r="N5" s="31" t="str">
        <f>SUBSTITUTE(SUBSTITUTE(ASC(O5),"ｺﾝﾊﾞｲﾝﾄﾞA",""),"ｺﾝﾊﾞｲﾝﾄﾞB","")</f>
        <v>中学女子</v>
      </c>
      <c r="O5" s="9" t="str">
        <f>IFERROR(VLOOKUP(C2*10+2,データ貼付!A:R,14,FALSE),"")</f>
        <v>中学女子</v>
      </c>
      <c r="P5" s="31" t="str">
        <f>SUBSTITUTE(SUBSTITUTE(ASC(Q5),"ｺﾝﾊﾞｲﾝﾄﾞA",""),"ｺﾝﾊﾞｲﾝﾄﾞB","")</f>
        <v/>
      </c>
      <c r="Q5" s="9" t="str">
        <f>IFERROR(VLOOKUP(C2*10+3,データ貼付!A:R,14,FALSE),"")</f>
        <v/>
      </c>
      <c r="R5" s="31" t="str">
        <f>SUBSTITUTE(SUBSTITUTE(ASC(S5),"ｺﾝﾊﾞｲﾝﾄﾞA",""),"ｺﾝﾊﾞｲﾝﾄﾞB","")</f>
        <v/>
      </c>
      <c r="S5" s="9" t="str">
        <f>IFERROR(VLOOKUP(C2*10+4,データ貼付!A:R,14,FALSE),"")</f>
        <v/>
      </c>
      <c r="T5" s="10"/>
      <c r="U5" s="10"/>
      <c r="V5" s="10"/>
      <c r="W5" s="10"/>
      <c r="X5" s="10"/>
    </row>
    <row r="6" spans="1:24" ht="18" customHeight="1" x14ac:dyDescent="0.45">
      <c r="A6" s="1"/>
      <c r="B6" s="1"/>
      <c r="C6" s="1"/>
      <c r="D6" s="1"/>
      <c r="E6" s="1"/>
      <c r="F6" s="1"/>
      <c r="G6" s="1"/>
      <c r="H6" s="1"/>
      <c r="I6" s="1"/>
      <c r="K6" s="10" t="s">
        <v>21</v>
      </c>
      <c r="L6" s="31" t="str">
        <f>IF(ISERROR(LEFT(M6,FIND("(",ASC(M6))-1)),M6,LEFT(M6,FIND("(",ASC(M6))-1))</f>
        <v>１５００ｍ</v>
      </c>
      <c r="M6" s="9" t="str">
        <f>IFERROR(VLOOKUP(C2*10+1,データ貼付!A:R,16,FALSE),"")</f>
        <v>１５００ｍ</v>
      </c>
      <c r="N6" s="31" t="str">
        <f>IF(ISERROR(LEFT(O6,FIND("(",ASC(O6))-1)),O6,LEFT(O6,FIND("(",ASC(O6))-1))</f>
        <v>２００ｍ</v>
      </c>
      <c r="O6" s="9" t="str">
        <f>IFERROR(VLOOKUP(C2*10+2,データ貼付!A:R,16,FALSE),"")</f>
        <v>２００ｍ</v>
      </c>
      <c r="P6" s="31" t="str">
        <f>IF(ISERROR(LEFT(Q6,FIND("(",ASC(Q6))-1)),Q6,LEFT(Q6,FIND("(",ASC(Q6))-1))</f>
        <v/>
      </c>
      <c r="Q6" s="9" t="str">
        <f>IFERROR(VLOOKUP(C2*10+3,データ貼付!A:R,16,FALSE),"")</f>
        <v/>
      </c>
      <c r="R6" s="31" t="str">
        <f>IF(ISERROR(LEFT(S6,FIND("(",ASC(S6))-1)),S6,LEFT(S6,FIND("(",ASC(S6))-1))</f>
        <v/>
      </c>
      <c r="S6" s="9" t="str">
        <f>IFERROR(VLOOKUP(C2*10+4,データ貼付!A:R,16,FALSE),"")</f>
        <v/>
      </c>
      <c r="T6" s="10"/>
      <c r="U6" s="10"/>
      <c r="V6" s="10"/>
      <c r="W6" s="10"/>
      <c r="X6" s="10"/>
    </row>
    <row r="7" spans="1:24" ht="18" customHeight="1" x14ac:dyDescent="0.45">
      <c r="A7" s="1"/>
      <c r="B7" s="1"/>
      <c r="C7" s="1"/>
      <c r="D7" s="1"/>
      <c r="E7" s="1"/>
      <c r="F7" s="1"/>
      <c r="G7" s="1"/>
      <c r="H7" s="1"/>
      <c r="I7" s="1"/>
      <c r="K7" s="10" t="s">
        <v>27</v>
      </c>
      <c r="L7" s="10" t="str">
        <f>IFERROR(VLOOKUP(C2*10+1,データ貼付!A:R,18,FALSE),"")</f>
        <v>T</v>
      </c>
      <c r="M7" s="10"/>
      <c r="N7" s="10" t="str">
        <f>IFERROR(VLOOKUP(C2*10+2,データ貼付!A:R,18,FALSE),"")</f>
        <v>T</v>
      </c>
      <c r="O7" s="10"/>
      <c r="P7" s="10" t="str">
        <f>IFERROR(VLOOKUP(C2*10+3,データ貼付!A:R,18,FALSE),"")</f>
        <v/>
      </c>
      <c r="Q7" s="10"/>
      <c r="R7" s="10" t="str">
        <f>IFERROR(VLOOKUP(C2*10+4,データ貼付!A:R,18,FALSE),"")</f>
        <v/>
      </c>
      <c r="S7" s="10"/>
      <c r="T7" s="10"/>
      <c r="U7" s="10"/>
      <c r="V7" s="10"/>
      <c r="W7" s="10"/>
      <c r="X7" s="10"/>
    </row>
    <row r="8" spans="1:24" ht="18" customHeight="1" x14ac:dyDescent="0.45">
      <c r="A8" s="1"/>
      <c r="B8" s="1"/>
      <c r="C8" s="1"/>
      <c r="D8" s="1"/>
      <c r="E8" s="1"/>
      <c r="F8" s="1"/>
      <c r="G8" s="1"/>
      <c r="H8" s="1"/>
      <c r="I8" s="1"/>
      <c r="K8" s="10"/>
      <c r="L8" s="10"/>
      <c r="M8" s="10"/>
      <c r="N8" s="9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ht="19.8" customHeight="1" x14ac:dyDescent="0.45">
      <c r="A9" s="1"/>
      <c r="B9" s="1"/>
      <c r="C9" s="1"/>
      <c r="D9" s="1"/>
      <c r="E9" s="1"/>
      <c r="F9" s="1"/>
      <c r="G9" s="1"/>
      <c r="H9" s="1"/>
      <c r="I9" s="1"/>
      <c r="K9" s="10" t="s">
        <v>13</v>
      </c>
      <c r="L9" s="9" t="str">
        <f>IFERROR(VLOOKUP(C2*10+1,データ貼付!A:R,17,FALSE),"")</f>
        <v>第〇回小樽後志○○陸上競技大会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ht="19.8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K10" s="32" t="str">
        <f>"あなたは "&amp;L9&amp;" において頭書の記録を収めましたことを証します"</f>
        <v>あなたは 第〇回小樽後志○○陸上競技大会 において頭書の記録を収めましたことを証します</v>
      </c>
      <c r="L10" s="9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 ht="18" customHeight="1" x14ac:dyDescent="0.45">
      <c r="A11" s="1"/>
      <c r="B11" s="1"/>
      <c r="C11" s="1"/>
      <c r="D11" s="1"/>
      <c r="E11" s="1"/>
      <c r="F11" s="1"/>
      <c r="G11" s="1"/>
      <c r="H11" s="8"/>
      <c r="I11" s="8"/>
      <c r="K11" s="11"/>
      <c r="L11" s="9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4" ht="18" customHeight="1" x14ac:dyDescent="0.45">
      <c r="A12" s="46" t="s">
        <v>81</v>
      </c>
      <c r="B12" s="46"/>
      <c r="C12" s="45" t="str">
        <f>" "&amp;E2</f>
        <v xml:space="preserve"> ＡＢ ああ</v>
      </c>
      <c r="D12" s="45"/>
      <c r="E12" s="45"/>
      <c r="F12" s="45"/>
      <c r="G12" s="45"/>
      <c r="H12" s="45"/>
      <c r="I12" s="45"/>
      <c r="K12" s="11"/>
      <c r="L12" s="9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4" ht="18" customHeight="1" x14ac:dyDescent="0.45">
      <c r="A13" s="46"/>
      <c r="B13" s="46"/>
      <c r="C13" s="45"/>
      <c r="D13" s="45"/>
      <c r="E13" s="45"/>
      <c r="F13" s="45"/>
      <c r="G13" s="45"/>
      <c r="H13" s="45"/>
      <c r="I13" s="45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4" ht="18" customHeight="1" x14ac:dyDescent="0.45">
      <c r="A14" s="1"/>
      <c r="B14" s="1"/>
      <c r="C14" s="44" t="str">
        <f>"　("&amp;H2&amp;")"</f>
        <v>　(あああ中)</v>
      </c>
      <c r="D14" s="44"/>
      <c r="E14" s="44"/>
      <c r="F14" s="44"/>
      <c r="G14" s="44"/>
      <c r="H14" s="1"/>
      <c r="I14" s="1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4" ht="18" customHeight="1" x14ac:dyDescent="0.45">
      <c r="A15" s="1"/>
      <c r="B15" s="1"/>
      <c r="C15" s="44"/>
      <c r="D15" s="44"/>
      <c r="E15" s="44"/>
      <c r="F15" s="44"/>
      <c r="G15" s="44"/>
      <c r="H15" s="1"/>
      <c r="I15" s="1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4" ht="18" customHeight="1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ht="18" customHeight="1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ht="18" customHeight="1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ht="18" customHeight="1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ht="18" customHeight="1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ht="18" customHeight="1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ht="18" customHeight="1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ht="18" customHeight="1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ht="18" customHeight="1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ht="18" customHeight="1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ht="18" customHeight="1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ht="18" customHeight="1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ht="18" customHeight="1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ht="18" customHeight="1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ht="18" customHeight="1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ht="18" customHeight="1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ht="18" customHeight="1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ht="18" customHeight="1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ht="18" customHeight="1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ht="18" customHeight="1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ht="14.4" customHeight="1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ht="18" customHeight="1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ht="18" customHeight="1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ht="18" customHeight="1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ht="18" customHeight="1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ht="18" customHeight="1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ht="18" customHeight="1" x14ac:dyDescent="0.45">
      <c r="A42" s="1"/>
      <c r="B42" s="1"/>
      <c r="C42" s="1"/>
      <c r="D42" s="1"/>
      <c r="E42" s="1"/>
      <c r="F42" s="1"/>
      <c r="G42" s="1"/>
      <c r="H42" s="1"/>
      <c r="I42" s="1"/>
    </row>
  </sheetData>
  <sheetProtection algorithmName="SHA-512" hashValue="pwTX0cEfNd11w7bkmmMtiJ+SnsWXxyspHvopVcvlmOYKscFL4j6raOUpuDd7AAAuiA5PpjnO07KsG+/3EZxvHg==" saltValue="g3RdqPRljNLS8Piaup2FQA==" spinCount="100000" sheet="1" objects="1" scenarios="1" selectLockedCells="1"/>
  <mergeCells count="3">
    <mergeCell ref="C14:G15"/>
    <mergeCell ref="C12:I13"/>
    <mergeCell ref="A12:B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1979B10-C2E6-479E-8CA5-F52235A69BE6}">
          <x14:formula1>
            <xm:f>データ貼付!$C:$C</xm:f>
          </x14:formula1>
          <xm:sqref>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C11A7-C304-4262-93C4-EBCEE29DBC20}">
  <dimension ref="A1:U42"/>
  <sheetViews>
    <sheetView showGridLines="0" showRowColHeaders="0" zoomScale="190" zoomScaleNormal="190" workbookViewId="0">
      <selection activeCell="C2" sqref="C2"/>
    </sheetView>
  </sheetViews>
  <sheetFormatPr defaultRowHeight="18" customHeight="1" x14ac:dyDescent="0.45"/>
  <cols>
    <col min="1" max="10" width="8.796875" style="12"/>
    <col min="11" max="11" width="16" style="12" customWidth="1"/>
    <col min="12" max="12" width="15.19921875" style="12" customWidth="1"/>
    <col min="13" max="16384" width="8.796875" style="12"/>
  </cols>
  <sheetData>
    <row r="1" spans="1:21" ht="40.799999999999997" x14ac:dyDescent="0.45">
      <c r="A1" s="13" t="s">
        <v>0</v>
      </c>
    </row>
    <row r="2" spans="1:21" ht="30.6" customHeight="1" x14ac:dyDescent="0.45">
      <c r="A2" s="24" t="s">
        <v>89</v>
      </c>
      <c r="C2" s="21" t="s">
        <v>106</v>
      </c>
      <c r="D2" s="22"/>
      <c r="E2" s="1"/>
      <c r="F2" s="23"/>
      <c r="G2" s="25" t="s">
        <v>19</v>
      </c>
      <c r="H2" s="26" t="str">
        <f>IFERROR(VLOOKUP(C2,データ貼付リレー!A:R,2,FALSE),"")</f>
        <v>いいい中</v>
      </c>
      <c r="I2" s="20"/>
      <c r="K2" s="33">
        <f>データ貼付リレー!R1</f>
        <v>46113</v>
      </c>
      <c r="L2" s="34">
        <v>1</v>
      </c>
      <c r="M2" s="35">
        <v>1</v>
      </c>
      <c r="N2" s="35"/>
      <c r="O2" s="35"/>
      <c r="P2" s="35"/>
      <c r="Q2" s="35"/>
      <c r="R2" s="35"/>
      <c r="S2" s="35"/>
      <c r="T2" s="35"/>
      <c r="U2" s="35"/>
    </row>
    <row r="3" spans="1:21" ht="18" customHeight="1" x14ac:dyDescent="0.45">
      <c r="K3" s="35" t="s">
        <v>5</v>
      </c>
      <c r="L3" s="36" t="str">
        <f>IF(OR(M3="",M3=0),"",SUBSTITUTE(SUBSTITUTE(SUBSTITUTE(M3,":","分"),".","秒"),"*",""))</f>
        <v>52秒93</v>
      </c>
      <c r="M3" s="37" t="str">
        <f>IFERROR(VLOOKUP(C2,データ貼付リレー!A:R,6,FALSE),"")</f>
        <v>52.93*</v>
      </c>
      <c r="N3" s="38"/>
      <c r="O3" s="37"/>
      <c r="P3" s="35"/>
      <c r="Q3" s="35"/>
      <c r="R3" s="35"/>
      <c r="S3" s="35"/>
      <c r="T3" s="35"/>
      <c r="U3" s="35"/>
    </row>
    <row r="4" spans="1:21" ht="18" customHeight="1" x14ac:dyDescent="0.45">
      <c r="A4" s="1"/>
      <c r="B4" s="1"/>
      <c r="C4" s="1"/>
      <c r="D4" s="1"/>
      <c r="E4" s="1"/>
      <c r="F4" s="1"/>
      <c r="G4" s="1"/>
      <c r="H4" s="1"/>
      <c r="I4" s="1"/>
      <c r="K4" s="35" t="s">
        <v>6</v>
      </c>
      <c r="L4" s="39" t="str">
        <f>IF(M4="","","("&amp;M4&amp;")")</f>
        <v/>
      </c>
      <c r="M4" s="34"/>
      <c r="N4" s="39"/>
      <c r="O4" s="34"/>
      <c r="P4" s="35"/>
      <c r="Q4" s="35"/>
      <c r="R4" s="35"/>
      <c r="S4" s="35"/>
      <c r="T4" s="35"/>
      <c r="U4" s="35"/>
    </row>
    <row r="5" spans="1:21" ht="18" customHeight="1" x14ac:dyDescent="0.45">
      <c r="A5" s="1"/>
      <c r="B5" s="1"/>
      <c r="C5" s="1"/>
      <c r="D5" s="1"/>
      <c r="E5" s="1"/>
      <c r="F5" s="1"/>
      <c r="G5" s="1"/>
      <c r="H5" s="1"/>
      <c r="I5" s="1"/>
      <c r="K5" s="35" t="s">
        <v>20</v>
      </c>
      <c r="L5" s="39" t="str">
        <f>SUBSTITUTE(SUBSTITUTE(ASC(M5),"ｺﾝﾊﾞｲﾝﾄﾞA",""),"ｺﾝﾊﾞｲﾝﾄﾞB","")</f>
        <v>中学男子</v>
      </c>
      <c r="M5" s="34" t="str">
        <f>IFERROR(VLOOKUP(C2,データ貼付リレー!A:R,7,FALSE),"")</f>
        <v>中学男子</v>
      </c>
      <c r="N5" s="39"/>
      <c r="O5" s="34"/>
      <c r="P5" s="35"/>
      <c r="Q5" s="35"/>
      <c r="R5" s="35"/>
      <c r="S5" s="35"/>
      <c r="T5" s="35"/>
      <c r="U5" s="35"/>
    </row>
    <row r="6" spans="1:21" ht="18" customHeight="1" x14ac:dyDescent="0.45">
      <c r="A6" s="1"/>
      <c r="B6" s="1"/>
      <c r="C6" s="1"/>
      <c r="D6" s="1"/>
      <c r="E6" s="1"/>
      <c r="F6" s="1"/>
      <c r="G6" s="1"/>
      <c r="H6" s="1"/>
      <c r="I6" s="1"/>
      <c r="K6" s="35" t="s">
        <v>21</v>
      </c>
      <c r="L6" s="39" t="str">
        <f>IF(ISERROR(LEFT(M6,FIND("(",ASC(M6))-1)),M6,LEFT(M6,FIND("(",ASC(M6))-1))</f>
        <v>４×１００ｍＲ</v>
      </c>
      <c r="M6" s="34" t="str">
        <f>IFERROR(VLOOKUP(C2,データ貼付リレー!A:R,9,FALSE),"")</f>
        <v>４×１００ｍＲ</v>
      </c>
      <c r="N6" s="39"/>
      <c r="O6" s="34"/>
      <c r="P6" s="35"/>
      <c r="Q6" s="35"/>
      <c r="R6" s="35"/>
      <c r="S6" s="35"/>
      <c r="T6" s="35"/>
      <c r="U6" s="35"/>
    </row>
    <row r="7" spans="1:21" ht="18" customHeight="1" x14ac:dyDescent="0.45">
      <c r="A7" s="1"/>
      <c r="B7" s="1"/>
      <c r="C7" s="1"/>
      <c r="D7" s="1"/>
      <c r="E7" s="1"/>
      <c r="F7" s="1"/>
      <c r="G7" s="1"/>
      <c r="H7" s="1"/>
      <c r="I7" s="1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</row>
    <row r="8" spans="1:21" ht="18" customHeight="1" x14ac:dyDescent="0.45">
      <c r="A8" s="1"/>
      <c r="B8" s="1"/>
      <c r="C8" s="1"/>
      <c r="D8" s="1"/>
      <c r="E8" s="1"/>
      <c r="F8" s="1"/>
      <c r="G8" s="1"/>
      <c r="H8" s="1"/>
      <c r="I8" s="1"/>
      <c r="K8" s="35" t="s">
        <v>13</v>
      </c>
      <c r="L8" s="34" t="str">
        <f>IFERROR(VLOOKUP(C2,データ貼付リレー!A:R,10,FALSE),"")</f>
        <v>第〇回小樽後志○○陸上競技大会</v>
      </c>
      <c r="M8" s="35"/>
      <c r="N8" s="34"/>
      <c r="O8" s="35"/>
      <c r="P8" s="35"/>
      <c r="Q8" s="35"/>
      <c r="R8" s="35"/>
      <c r="S8" s="35"/>
      <c r="T8" s="35"/>
      <c r="U8" s="35"/>
    </row>
    <row r="9" spans="1:21" ht="18" customHeight="1" x14ac:dyDescent="0.45">
      <c r="A9" s="1"/>
      <c r="B9" s="1"/>
      <c r="C9" s="1"/>
      <c r="D9" s="1"/>
      <c r="E9" s="1"/>
      <c r="F9" s="1"/>
      <c r="G9" s="1"/>
      <c r="H9" s="1"/>
      <c r="I9" s="1"/>
      <c r="K9" s="40" t="s">
        <v>22</v>
      </c>
      <c r="L9" s="34" t="str">
        <f>IFERROR(VLOOKUP(C2,データ貼付リレー!A:R,11,FALSE),"")</f>
        <v>〇◇ すす</v>
      </c>
      <c r="M9" s="35"/>
      <c r="N9" s="35"/>
      <c r="O9" s="35"/>
      <c r="P9" s="35"/>
      <c r="Q9" s="35"/>
      <c r="R9" s="35"/>
      <c r="S9" s="35"/>
      <c r="T9" s="35"/>
      <c r="U9" s="35"/>
    </row>
    <row r="10" spans="1:21" ht="18" customHeight="1" x14ac:dyDescent="0.45">
      <c r="A10" s="1"/>
      <c r="B10" s="1"/>
      <c r="C10" s="47" t="str">
        <f>" "&amp;H2</f>
        <v xml:space="preserve"> いいい中</v>
      </c>
      <c r="D10" s="47"/>
      <c r="E10" s="47"/>
      <c r="F10" s="47"/>
      <c r="G10" s="47"/>
      <c r="H10" s="47"/>
      <c r="I10" s="47"/>
      <c r="K10" s="40" t="s">
        <v>23</v>
      </c>
      <c r="L10" s="34" t="str">
        <f>IFERROR(VLOOKUP(C2,データ貼付リレー!A:R,12,FALSE),"")</f>
        <v>☆△ けけ</v>
      </c>
      <c r="M10" s="35"/>
      <c r="N10" s="35"/>
      <c r="O10" s="35"/>
      <c r="P10" s="35"/>
      <c r="Q10" s="35"/>
      <c r="R10" s="35"/>
      <c r="S10" s="35"/>
      <c r="T10" s="35"/>
      <c r="U10" s="35"/>
    </row>
    <row r="11" spans="1:21" ht="18" customHeight="1" x14ac:dyDescent="0.45">
      <c r="A11" s="1"/>
      <c r="B11" s="1"/>
      <c r="C11" s="47"/>
      <c r="D11" s="47"/>
      <c r="E11" s="47"/>
      <c r="F11" s="47"/>
      <c r="G11" s="47"/>
      <c r="H11" s="47"/>
      <c r="I11" s="47"/>
      <c r="K11" s="40" t="s">
        <v>24</v>
      </c>
      <c r="L11" s="34" t="str">
        <f>IFERROR(VLOOKUP(C2,データ貼付リレー!A:R,13,FALSE),"")</f>
        <v>〇☆ ささ</v>
      </c>
      <c r="M11" s="35"/>
      <c r="N11" s="35"/>
      <c r="O11" s="35"/>
      <c r="P11" s="35"/>
      <c r="Q11" s="35"/>
      <c r="R11" s="35"/>
      <c r="S11" s="35"/>
      <c r="T11" s="35"/>
      <c r="U11" s="35"/>
    </row>
    <row r="12" spans="1:21" ht="18" customHeight="1" x14ac:dyDescent="0.45">
      <c r="A12" s="1"/>
      <c r="B12" s="1"/>
      <c r="C12" s="47"/>
      <c r="D12" s="47"/>
      <c r="E12" s="47"/>
      <c r="F12" s="47"/>
      <c r="G12" s="47"/>
      <c r="H12" s="47"/>
      <c r="I12" s="47"/>
      <c r="K12" s="40" t="s">
        <v>25</v>
      </c>
      <c r="L12" s="34" t="str">
        <f>IFERROR(VLOOKUP(C2,データ貼付リレー!A:R,14,FALSE),"")</f>
        <v>◇△ ここ</v>
      </c>
      <c r="M12" s="35"/>
      <c r="N12" s="35"/>
      <c r="O12" s="35"/>
      <c r="P12" s="35"/>
      <c r="Q12" s="35"/>
      <c r="R12" s="35"/>
      <c r="S12" s="35"/>
      <c r="T12" s="35"/>
      <c r="U12" s="35"/>
    </row>
    <row r="13" spans="1:21" ht="18" customHeight="1" x14ac:dyDescent="0.35">
      <c r="A13" s="1"/>
      <c r="B13" s="1"/>
      <c r="C13" s="48" t="str">
        <f>IF(L9="","",L9)</f>
        <v>〇◇ すす</v>
      </c>
      <c r="D13" s="48"/>
      <c r="E13" s="48"/>
      <c r="F13" s="48" t="str">
        <f>IF(L10="","",L10)</f>
        <v>☆△ けけ</v>
      </c>
      <c r="G13" s="48"/>
      <c r="H13" s="48"/>
      <c r="I13" s="1"/>
      <c r="K13" s="41" t="str">
        <f>"あなたは "&amp;L8&amp;" において頭書の記録を収めましたことを証します"</f>
        <v>あなたは 第〇回小樽後志○○陸上競技大会 において頭書の記録を収めましたことを証します</v>
      </c>
      <c r="L13" s="35"/>
      <c r="M13" s="35"/>
      <c r="N13" s="35"/>
      <c r="O13" s="35"/>
      <c r="P13" s="35"/>
      <c r="Q13" s="35"/>
      <c r="R13" s="35"/>
      <c r="S13" s="35"/>
      <c r="T13" s="35"/>
      <c r="U13" s="35"/>
    </row>
    <row r="14" spans="1:21" ht="18" customHeight="1" x14ac:dyDescent="0.45">
      <c r="A14" s="1"/>
      <c r="B14" s="1"/>
      <c r="C14" s="48"/>
      <c r="D14" s="48"/>
      <c r="E14" s="48"/>
      <c r="F14" s="48"/>
      <c r="G14" s="48"/>
      <c r="H14" s="48"/>
      <c r="I14" s="1"/>
    </row>
    <row r="15" spans="1:21" ht="18" customHeight="1" x14ac:dyDescent="0.45">
      <c r="A15" s="1"/>
      <c r="B15" s="1"/>
      <c r="C15" s="48" t="str">
        <f>IF(L11="","",L11)</f>
        <v>〇☆ ささ</v>
      </c>
      <c r="D15" s="48"/>
      <c r="E15" s="48"/>
      <c r="F15" s="48" t="str">
        <f>IF(L12="","",L12)</f>
        <v>◇△ ここ</v>
      </c>
      <c r="G15" s="48"/>
      <c r="H15" s="48"/>
      <c r="I15" s="1"/>
    </row>
    <row r="16" spans="1:21" ht="18" customHeight="1" x14ac:dyDescent="0.45">
      <c r="A16" s="1"/>
      <c r="B16" s="1"/>
      <c r="C16" s="48"/>
      <c r="D16" s="48"/>
      <c r="E16" s="48"/>
      <c r="F16" s="48"/>
      <c r="G16" s="48"/>
      <c r="H16" s="48"/>
      <c r="I16" s="1"/>
    </row>
    <row r="17" spans="1:9" ht="18" customHeight="1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ht="18" customHeight="1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ht="18" customHeight="1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ht="18" customHeight="1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ht="18" customHeight="1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ht="18" customHeight="1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ht="18" customHeight="1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ht="18" customHeight="1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ht="18" customHeight="1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ht="18" customHeight="1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ht="18" customHeight="1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ht="18" customHeight="1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ht="18" customHeight="1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ht="18" customHeight="1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ht="18" customHeight="1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ht="18" customHeight="1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ht="18" customHeight="1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ht="18" customHeight="1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ht="18" customHeight="1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ht="18" customHeight="1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ht="18" customHeight="1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ht="18" customHeight="1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ht="18" customHeight="1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ht="18" customHeight="1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ht="18" customHeight="1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ht="18" customHeight="1" x14ac:dyDescent="0.45">
      <c r="A42" s="1"/>
      <c r="B42" s="1"/>
      <c r="C42" s="1"/>
      <c r="D42" s="1"/>
      <c r="E42" s="1"/>
      <c r="F42" s="1"/>
      <c r="G42" s="1"/>
      <c r="H42" s="1"/>
      <c r="I42" s="1"/>
    </row>
  </sheetData>
  <sheetProtection algorithmName="SHA-512" hashValue="NoHbmF0PMBx5gVpAZKss67JxPuebNaq0D5r1R0wKnrN2l3vEOeokCtoV00oGdJHmvJiUnPjQoIhe5eHMutBSMA==" saltValue="3dNGBoQFuOuYCna+EWG2TQ==" spinCount="100000" sheet="1" objects="1" scenarios="1" selectLockedCells="1"/>
  <mergeCells count="5">
    <mergeCell ref="C10:I12"/>
    <mergeCell ref="C13:E14"/>
    <mergeCell ref="C15:E16"/>
    <mergeCell ref="F13:H14"/>
    <mergeCell ref="F15:H16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DCD024D-B5F8-4E47-91BF-B712F4C5BE3C}">
          <x14:formula1>
            <xm:f>データ貼付リレー!$A:$A</xm:f>
          </x14:formula1>
          <xm:sqref>C2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DC890-2D9A-4A3D-907A-D11C77A02737}">
  <dimension ref="A1:U316"/>
  <sheetViews>
    <sheetView workbookViewId="0">
      <pane ySplit="1" topLeftCell="A2" activePane="bottomLeft" state="frozen"/>
      <selection pane="bottomLeft" activeCell="U2" sqref="U2"/>
    </sheetView>
  </sheetViews>
  <sheetFormatPr defaultRowHeight="12.6" x14ac:dyDescent="0.45"/>
  <cols>
    <col min="1" max="1" width="8.796875" style="1"/>
    <col min="2" max="2" width="2.296875" style="1" bestFit="1" customWidth="1"/>
    <col min="3" max="20" width="8.796875" style="1"/>
    <col min="21" max="21" width="9.5" style="1" bestFit="1" customWidth="1"/>
    <col min="22" max="16384" width="8.796875" style="1"/>
  </cols>
  <sheetData>
    <row r="1" spans="1:21" x14ac:dyDescent="0.45">
      <c r="A1" s="6" t="str">
        <f>IFERROR(C1*10+B1,"")</f>
        <v/>
      </c>
      <c r="B1" s="6">
        <f>COUNTIF(D$1:D1,D1)</f>
        <v>1</v>
      </c>
      <c r="C1" s="2" t="s">
        <v>1</v>
      </c>
      <c r="D1" s="2" t="s">
        <v>2</v>
      </c>
      <c r="E1" s="5" t="s">
        <v>14</v>
      </c>
      <c r="F1" s="5" t="s">
        <v>15</v>
      </c>
      <c r="G1" s="2" t="s">
        <v>4</v>
      </c>
      <c r="H1" s="5" t="s">
        <v>17</v>
      </c>
      <c r="I1" s="5" t="s">
        <v>18</v>
      </c>
      <c r="J1" s="5" t="s">
        <v>16</v>
      </c>
      <c r="K1" s="2" t="s">
        <v>5</v>
      </c>
      <c r="L1" s="5" t="s">
        <v>12</v>
      </c>
      <c r="M1" s="2" t="s">
        <v>6</v>
      </c>
      <c r="N1" s="3" t="s">
        <v>20</v>
      </c>
      <c r="O1" s="4" t="s">
        <v>11</v>
      </c>
      <c r="P1" s="3" t="s">
        <v>21</v>
      </c>
      <c r="Q1" s="1" t="s">
        <v>13</v>
      </c>
      <c r="R1" s="1" t="s">
        <v>27</v>
      </c>
      <c r="T1" s="1" t="s">
        <v>101</v>
      </c>
      <c r="U1" s="42">
        <v>46113</v>
      </c>
    </row>
    <row r="2" spans="1:21" x14ac:dyDescent="0.45">
      <c r="A2" s="6">
        <f t="shared" ref="A2:A64" si="0">IFERROR(C2*10+B2,"")</f>
        <v>1011</v>
      </c>
      <c r="B2" s="6">
        <f>COUNTIF(D$1:D2,D2)</f>
        <v>1</v>
      </c>
      <c r="C2" s="1">
        <v>101</v>
      </c>
      <c r="D2" s="1" t="s">
        <v>107</v>
      </c>
      <c r="G2" s="1" t="s">
        <v>91</v>
      </c>
      <c r="K2" s="1" t="s">
        <v>29</v>
      </c>
      <c r="N2" s="1" t="s">
        <v>98</v>
      </c>
      <c r="O2" s="1" t="s">
        <v>76</v>
      </c>
      <c r="P2" s="1" t="s">
        <v>77</v>
      </c>
      <c r="Q2" s="1" t="s">
        <v>90</v>
      </c>
      <c r="R2" s="1" t="s">
        <v>28</v>
      </c>
    </row>
    <row r="3" spans="1:21" x14ac:dyDescent="0.45">
      <c r="A3" s="6">
        <f t="shared" si="0"/>
        <v>1021</v>
      </c>
      <c r="B3" s="6">
        <f>COUNTIF(D$1:D3,D3)</f>
        <v>1</v>
      </c>
      <c r="C3" s="1">
        <v>102</v>
      </c>
      <c r="D3" s="1" t="s">
        <v>109</v>
      </c>
      <c r="G3" s="1" t="s">
        <v>91</v>
      </c>
      <c r="K3" s="1" t="s">
        <v>30</v>
      </c>
      <c r="N3" s="1" t="s">
        <v>98</v>
      </c>
      <c r="O3" s="1" t="s">
        <v>76</v>
      </c>
      <c r="P3" s="1" t="s">
        <v>77</v>
      </c>
      <c r="Q3" s="1" t="s">
        <v>90</v>
      </c>
      <c r="R3" s="1" t="s">
        <v>28</v>
      </c>
    </row>
    <row r="4" spans="1:21" x14ac:dyDescent="0.45">
      <c r="A4" s="6">
        <f t="shared" si="0"/>
        <v>1031</v>
      </c>
      <c r="B4" s="6">
        <f>COUNTIF(D$1:D4,D4)</f>
        <v>1</v>
      </c>
      <c r="C4" s="1">
        <v>103</v>
      </c>
      <c r="D4" s="1" t="s">
        <v>111</v>
      </c>
      <c r="G4" s="1" t="s">
        <v>92</v>
      </c>
      <c r="K4" s="1" t="s">
        <v>31</v>
      </c>
      <c r="N4" s="1" t="s">
        <v>98</v>
      </c>
      <c r="O4" s="1" t="s">
        <v>76</v>
      </c>
      <c r="P4" s="1" t="s">
        <v>77</v>
      </c>
      <c r="Q4" s="1" t="s">
        <v>90</v>
      </c>
      <c r="R4" s="1" t="s">
        <v>28</v>
      </c>
    </row>
    <row r="5" spans="1:21" x14ac:dyDescent="0.45">
      <c r="A5" s="6">
        <f t="shared" si="0"/>
        <v>1041</v>
      </c>
      <c r="B5" s="6">
        <f>COUNTIF(D$1:D5,D5)</f>
        <v>1</v>
      </c>
      <c r="C5" s="1">
        <v>104</v>
      </c>
      <c r="D5" s="1" t="s">
        <v>114</v>
      </c>
      <c r="G5" s="1" t="s">
        <v>92</v>
      </c>
      <c r="K5" s="1" t="s">
        <v>32</v>
      </c>
      <c r="N5" s="1" t="s">
        <v>98</v>
      </c>
      <c r="O5" s="1" t="s">
        <v>76</v>
      </c>
      <c r="P5" s="1" t="s">
        <v>77</v>
      </c>
      <c r="Q5" s="1" t="s">
        <v>90</v>
      </c>
      <c r="R5" s="1" t="s">
        <v>28</v>
      </c>
    </row>
    <row r="6" spans="1:21" x14ac:dyDescent="0.45">
      <c r="A6" s="6">
        <f t="shared" si="0"/>
        <v>1051</v>
      </c>
      <c r="B6" s="6">
        <f>COUNTIF(D$1:D6,D6)</f>
        <v>1</v>
      </c>
      <c r="C6" s="1">
        <v>105</v>
      </c>
      <c r="D6" s="1" t="s">
        <v>115</v>
      </c>
      <c r="G6" s="1" t="s">
        <v>93</v>
      </c>
      <c r="K6" s="1" t="s">
        <v>33</v>
      </c>
      <c r="N6" s="1" t="s">
        <v>98</v>
      </c>
      <c r="O6" s="1" t="s">
        <v>76</v>
      </c>
      <c r="P6" s="1" t="s">
        <v>77</v>
      </c>
      <c r="Q6" s="1" t="s">
        <v>90</v>
      </c>
      <c r="R6" s="1" t="s">
        <v>28</v>
      </c>
    </row>
    <row r="7" spans="1:21" x14ac:dyDescent="0.45">
      <c r="A7" s="6">
        <f t="shared" si="0"/>
        <v>1061</v>
      </c>
      <c r="B7" s="6">
        <f>COUNTIF(D$1:D7,D7)</f>
        <v>1</v>
      </c>
      <c r="C7" s="1">
        <v>106</v>
      </c>
      <c r="D7" s="1" t="s">
        <v>116</v>
      </c>
      <c r="G7" s="1" t="s">
        <v>93</v>
      </c>
      <c r="K7" s="1" t="s">
        <v>34</v>
      </c>
      <c r="N7" s="1" t="s">
        <v>98</v>
      </c>
      <c r="O7" s="1" t="s">
        <v>76</v>
      </c>
      <c r="P7" s="1" t="s">
        <v>77</v>
      </c>
      <c r="Q7" s="1" t="s">
        <v>90</v>
      </c>
      <c r="R7" s="1" t="s">
        <v>28</v>
      </c>
    </row>
    <row r="8" spans="1:21" x14ac:dyDescent="0.45">
      <c r="A8" s="6">
        <f t="shared" si="0"/>
        <v>1071</v>
      </c>
      <c r="B8" s="6">
        <f>COUNTIF(D$1:D8,D8)</f>
        <v>1</v>
      </c>
      <c r="C8" s="1">
        <v>107</v>
      </c>
      <c r="D8" s="1" t="s">
        <v>117</v>
      </c>
      <c r="G8" s="1" t="s">
        <v>91</v>
      </c>
      <c r="K8" s="1" t="s">
        <v>35</v>
      </c>
      <c r="N8" s="1" t="s">
        <v>100</v>
      </c>
      <c r="O8" s="1" t="s">
        <v>75</v>
      </c>
      <c r="P8" s="1" t="s">
        <v>77</v>
      </c>
      <c r="Q8" s="1" t="s">
        <v>90</v>
      </c>
      <c r="R8" s="1" t="s">
        <v>28</v>
      </c>
    </row>
    <row r="9" spans="1:21" x14ac:dyDescent="0.45">
      <c r="A9" s="6">
        <f t="shared" si="0"/>
        <v>1081</v>
      </c>
      <c r="B9" s="6">
        <f>COUNTIF(D$1:D9,D9)</f>
        <v>1</v>
      </c>
      <c r="C9" s="1">
        <v>108</v>
      </c>
      <c r="D9" s="1" t="s">
        <v>118</v>
      </c>
      <c r="G9" s="1" t="s">
        <v>91</v>
      </c>
      <c r="K9" s="1" t="s">
        <v>36</v>
      </c>
      <c r="N9" s="1" t="s">
        <v>100</v>
      </c>
      <c r="O9" s="1" t="s">
        <v>75</v>
      </c>
      <c r="P9" s="1" t="s">
        <v>77</v>
      </c>
      <c r="Q9" s="1" t="s">
        <v>90</v>
      </c>
      <c r="R9" s="1" t="s">
        <v>28</v>
      </c>
    </row>
    <row r="10" spans="1:21" x14ac:dyDescent="0.45">
      <c r="A10" s="6">
        <f t="shared" si="0"/>
        <v>1091</v>
      </c>
      <c r="B10" s="6">
        <f>COUNTIF(D$1:D10,D10)</f>
        <v>1</v>
      </c>
      <c r="C10" s="1">
        <v>109</v>
      </c>
      <c r="D10" s="1" t="s">
        <v>110</v>
      </c>
      <c r="G10" s="1" t="s">
        <v>92</v>
      </c>
      <c r="K10" s="1" t="s">
        <v>37</v>
      </c>
      <c r="N10" s="1" t="s">
        <v>100</v>
      </c>
      <c r="O10" s="1" t="s">
        <v>75</v>
      </c>
      <c r="P10" s="1" t="s">
        <v>77</v>
      </c>
      <c r="Q10" s="1" t="s">
        <v>90</v>
      </c>
      <c r="R10" s="1" t="s">
        <v>28</v>
      </c>
    </row>
    <row r="11" spans="1:21" x14ac:dyDescent="0.45">
      <c r="A11" s="6">
        <f t="shared" si="0"/>
        <v>1101</v>
      </c>
      <c r="B11" s="6">
        <f>COUNTIF(D$1:D11,D11)</f>
        <v>1</v>
      </c>
      <c r="C11" s="1">
        <v>110</v>
      </c>
      <c r="D11" s="1" t="s">
        <v>119</v>
      </c>
      <c r="G11" s="1" t="s">
        <v>92</v>
      </c>
      <c r="K11" s="1" t="s">
        <v>38</v>
      </c>
      <c r="N11" s="1" t="s">
        <v>100</v>
      </c>
      <c r="O11" s="1" t="s">
        <v>75</v>
      </c>
      <c r="P11" s="1" t="s">
        <v>77</v>
      </c>
      <c r="Q11" s="1" t="s">
        <v>90</v>
      </c>
      <c r="R11" s="1" t="s">
        <v>28</v>
      </c>
    </row>
    <row r="12" spans="1:21" x14ac:dyDescent="0.45">
      <c r="A12" s="6">
        <f t="shared" si="0"/>
        <v>1111</v>
      </c>
      <c r="B12" s="6">
        <f>COUNTIF(D$1:D12,D12)</f>
        <v>1</v>
      </c>
      <c r="C12" s="1">
        <v>111</v>
      </c>
      <c r="D12" s="1" t="s">
        <v>120</v>
      </c>
      <c r="G12" s="1" t="s">
        <v>93</v>
      </c>
      <c r="K12" s="1" t="s">
        <v>39</v>
      </c>
      <c r="N12" s="1" t="s">
        <v>100</v>
      </c>
      <c r="O12" s="1" t="s">
        <v>75</v>
      </c>
      <c r="P12" s="1" t="s">
        <v>77</v>
      </c>
      <c r="Q12" s="1" t="s">
        <v>90</v>
      </c>
      <c r="R12" s="1" t="s">
        <v>28</v>
      </c>
    </row>
    <row r="13" spans="1:21" x14ac:dyDescent="0.45">
      <c r="A13" s="6">
        <f t="shared" si="0"/>
        <v>1121</v>
      </c>
      <c r="B13" s="6">
        <f>COUNTIF(D$1:D13,D13)</f>
        <v>1</v>
      </c>
      <c r="C13" s="1">
        <v>112</v>
      </c>
      <c r="D13" s="1" t="s">
        <v>121</v>
      </c>
      <c r="G13" s="1" t="s">
        <v>93</v>
      </c>
      <c r="K13" s="1" t="s">
        <v>40</v>
      </c>
      <c r="N13" s="1" t="s">
        <v>100</v>
      </c>
      <c r="O13" s="1" t="s">
        <v>75</v>
      </c>
      <c r="P13" s="1" t="s">
        <v>77</v>
      </c>
      <c r="Q13" s="1" t="s">
        <v>90</v>
      </c>
      <c r="R13" s="1" t="s">
        <v>28</v>
      </c>
    </row>
    <row r="14" spans="1:21" x14ac:dyDescent="0.45">
      <c r="A14" s="6">
        <f t="shared" si="0"/>
        <v>1131</v>
      </c>
      <c r="B14" s="6">
        <f>COUNTIF(D$1:D14,D14)</f>
        <v>1</v>
      </c>
      <c r="C14" s="1">
        <v>113</v>
      </c>
      <c r="D14" s="1" t="s">
        <v>113</v>
      </c>
      <c r="G14" s="1" t="s">
        <v>94</v>
      </c>
      <c r="K14" s="1" t="s">
        <v>41</v>
      </c>
      <c r="N14" s="1" t="s">
        <v>100</v>
      </c>
      <c r="O14" s="1" t="s">
        <v>75</v>
      </c>
      <c r="P14" s="1" t="s">
        <v>77</v>
      </c>
      <c r="Q14" s="1" t="s">
        <v>90</v>
      </c>
      <c r="R14" s="1" t="s">
        <v>28</v>
      </c>
    </row>
    <row r="15" spans="1:21" x14ac:dyDescent="0.45">
      <c r="A15" s="6">
        <f t="shared" si="0"/>
        <v>1141</v>
      </c>
      <c r="B15" s="6">
        <f>COUNTIF(D$1:D15,D15)</f>
        <v>1</v>
      </c>
      <c r="C15" s="1">
        <v>114</v>
      </c>
      <c r="D15" s="1" t="s">
        <v>122</v>
      </c>
      <c r="G15" s="1" t="s">
        <v>94</v>
      </c>
      <c r="K15" s="1" t="s">
        <v>42</v>
      </c>
      <c r="N15" s="1" t="s">
        <v>100</v>
      </c>
      <c r="O15" s="1" t="s">
        <v>75</v>
      </c>
      <c r="P15" s="1" t="s">
        <v>77</v>
      </c>
      <c r="Q15" s="1" t="s">
        <v>90</v>
      </c>
      <c r="R15" s="1" t="s">
        <v>28</v>
      </c>
    </row>
    <row r="16" spans="1:21" x14ac:dyDescent="0.45">
      <c r="A16" s="6">
        <f t="shared" si="0"/>
        <v>1151</v>
      </c>
      <c r="B16" s="6">
        <f>COUNTIF(D$1:D16,D16)</f>
        <v>1</v>
      </c>
      <c r="C16" s="1">
        <v>115</v>
      </c>
      <c r="D16" s="1" t="s">
        <v>123</v>
      </c>
      <c r="G16" s="1" t="s">
        <v>94</v>
      </c>
      <c r="K16" s="1" t="s">
        <v>43</v>
      </c>
      <c r="N16" s="1" t="s">
        <v>100</v>
      </c>
      <c r="O16" s="1" t="s">
        <v>75</v>
      </c>
      <c r="P16" s="1" t="s">
        <v>77</v>
      </c>
      <c r="Q16" s="1" t="s">
        <v>90</v>
      </c>
      <c r="R16" s="1" t="s">
        <v>28</v>
      </c>
    </row>
    <row r="17" spans="1:18" x14ac:dyDescent="0.45">
      <c r="A17" s="6">
        <f t="shared" si="0"/>
        <v>1161</v>
      </c>
      <c r="B17" s="6">
        <f>COUNTIF(D$1:D17,D17)</f>
        <v>1</v>
      </c>
      <c r="C17" s="1">
        <v>116</v>
      </c>
      <c r="D17" s="1" t="s">
        <v>124</v>
      </c>
      <c r="G17" s="1" t="s">
        <v>95</v>
      </c>
      <c r="K17" s="1" t="s">
        <v>44</v>
      </c>
      <c r="N17" s="1" t="s">
        <v>100</v>
      </c>
      <c r="O17" s="1" t="s">
        <v>75</v>
      </c>
      <c r="P17" s="1" t="s">
        <v>77</v>
      </c>
      <c r="Q17" s="1" t="s">
        <v>90</v>
      </c>
      <c r="R17" s="1" t="s">
        <v>28</v>
      </c>
    </row>
    <row r="18" spans="1:18" x14ac:dyDescent="0.45">
      <c r="A18" s="6">
        <f t="shared" si="0"/>
        <v>1171</v>
      </c>
      <c r="B18" s="6">
        <f>COUNTIF(D$1:D18,D18)</f>
        <v>1</v>
      </c>
      <c r="C18" s="1">
        <v>117</v>
      </c>
      <c r="D18" s="1" t="s">
        <v>125</v>
      </c>
      <c r="G18" s="1" t="s">
        <v>95</v>
      </c>
      <c r="K18" s="1" t="s">
        <v>45</v>
      </c>
      <c r="N18" s="1" t="s">
        <v>100</v>
      </c>
      <c r="O18" s="1" t="s">
        <v>75</v>
      </c>
      <c r="P18" s="1" t="s">
        <v>77</v>
      </c>
      <c r="Q18" s="1" t="s">
        <v>90</v>
      </c>
      <c r="R18" s="1" t="s">
        <v>28</v>
      </c>
    </row>
    <row r="19" spans="1:18" x14ac:dyDescent="0.45">
      <c r="A19" s="6">
        <f t="shared" si="0"/>
        <v>1181</v>
      </c>
      <c r="B19" s="6">
        <f>COUNTIF(D$1:D19,D19)</f>
        <v>1</v>
      </c>
      <c r="C19" s="1">
        <v>118</v>
      </c>
      <c r="D19" s="1" t="s">
        <v>126</v>
      </c>
      <c r="G19" s="1" t="s">
        <v>96</v>
      </c>
      <c r="K19" s="1" t="s">
        <v>46</v>
      </c>
      <c r="N19" s="1" t="s">
        <v>100</v>
      </c>
      <c r="O19" s="1" t="s">
        <v>75</v>
      </c>
      <c r="P19" s="1" t="s">
        <v>77</v>
      </c>
      <c r="Q19" s="1" t="s">
        <v>90</v>
      </c>
      <c r="R19" s="1" t="s">
        <v>28</v>
      </c>
    </row>
    <row r="20" spans="1:18" x14ac:dyDescent="0.45">
      <c r="A20" s="6">
        <f t="shared" si="0"/>
        <v>1191</v>
      </c>
      <c r="B20" s="6">
        <f>COUNTIF(D$1:D20,D20)</f>
        <v>1</v>
      </c>
      <c r="C20" s="1">
        <v>119</v>
      </c>
      <c r="D20" s="1" t="s">
        <v>108</v>
      </c>
      <c r="G20" s="1" t="s">
        <v>96</v>
      </c>
      <c r="K20" s="1" t="s">
        <v>47</v>
      </c>
      <c r="N20" s="1" t="s">
        <v>100</v>
      </c>
      <c r="O20" s="1" t="s">
        <v>75</v>
      </c>
      <c r="P20" s="1" t="s">
        <v>77</v>
      </c>
      <c r="Q20" s="1" t="s">
        <v>90</v>
      </c>
      <c r="R20" s="1" t="s">
        <v>28</v>
      </c>
    </row>
    <row r="21" spans="1:18" x14ac:dyDescent="0.45">
      <c r="A21" s="6">
        <f t="shared" si="0"/>
        <v>1201</v>
      </c>
      <c r="B21" s="6">
        <f>COUNTIF(D$1:D21,D21)</f>
        <v>1</v>
      </c>
      <c r="C21" s="1">
        <v>120</v>
      </c>
      <c r="D21" s="1" t="s">
        <v>112</v>
      </c>
      <c r="G21" s="1" t="s">
        <v>97</v>
      </c>
      <c r="K21" s="1" t="s">
        <v>48</v>
      </c>
      <c r="N21" s="1" t="s">
        <v>100</v>
      </c>
      <c r="O21" s="1" t="s">
        <v>75</v>
      </c>
      <c r="P21" s="1" t="s">
        <v>77</v>
      </c>
      <c r="Q21" s="1" t="s">
        <v>90</v>
      </c>
      <c r="R21" s="1" t="s">
        <v>28</v>
      </c>
    </row>
    <row r="22" spans="1:18" x14ac:dyDescent="0.45">
      <c r="A22" s="6">
        <f t="shared" si="0"/>
        <v>1012</v>
      </c>
      <c r="B22" s="6">
        <f>COUNTIF(D$1:D22,D22)</f>
        <v>2</v>
      </c>
      <c r="C22" s="1">
        <v>101</v>
      </c>
      <c r="D22" s="1" t="s">
        <v>107</v>
      </c>
      <c r="G22" s="1" t="s">
        <v>91</v>
      </c>
      <c r="K22" s="1" t="s">
        <v>51</v>
      </c>
      <c r="M22" s="1" t="s">
        <v>52</v>
      </c>
      <c r="N22" s="1" t="s">
        <v>98</v>
      </c>
      <c r="O22" s="1" t="s">
        <v>76</v>
      </c>
      <c r="P22" s="1" t="s">
        <v>78</v>
      </c>
      <c r="Q22" s="1" t="s">
        <v>90</v>
      </c>
      <c r="R22" s="1" t="s">
        <v>28</v>
      </c>
    </row>
    <row r="23" spans="1:18" x14ac:dyDescent="0.45">
      <c r="A23" s="6">
        <f t="shared" si="0"/>
        <v>1022</v>
      </c>
      <c r="B23" s="6">
        <f>COUNTIF(D$1:D23,D23)</f>
        <v>2</v>
      </c>
      <c r="C23" s="1">
        <v>102</v>
      </c>
      <c r="D23" s="1" t="s">
        <v>109</v>
      </c>
      <c r="G23" s="1" t="s">
        <v>91</v>
      </c>
      <c r="K23" s="1" t="s">
        <v>53</v>
      </c>
      <c r="M23" s="1" t="s">
        <v>52</v>
      </c>
      <c r="N23" s="1" t="s">
        <v>98</v>
      </c>
      <c r="O23" s="1" t="s">
        <v>76</v>
      </c>
      <c r="P23" s="1" t="s">
        <v>78</v>
      </c>
      <c r="Q23" s="1" t="s">
        <v>90</v>
      </c>
      <c r="R23" s="1" t="s">
        <v>28</v>
      </c>
    </row>
    <row r="24" spans="1:18" x14ac:dyDescent="0.45">
      <c r="A24" s="6">
        <f t="shared" si="0"/>
        <v>1032</v>
      </c>
      <c r="B24" s="6">
        <f>COUNTIF(D$1:D24,D24)</f>
        <v>2</v>
      </c>
      <c r="C24" s="1">
        <v>103</v>
      </c>
      <c r="D24" s="1" t="s">
        <v>111</v>
      </c>
      <c r="G24" s="1" t="s">
        <v>92</v>
      </c>
      <c r="K24" s="1" t="s">
        <v>54</v>
      </c>
      <c r="M24" s="1" t="s">
        <v>52</v>
      </c>
      <c r="N24" s="1" t="s">
        <v>98</v>
      </c>
      <c r="O24" s="1" t="s">
        <v>76</v>
      </c>
      <c r="P24" s="1" t="s">
        <v>78</v>
      </c>
      <c r="Q24" s="1" t="s">
        <v>90</v>
      </c>
      <c r="R24" s="1" t="s">
        <v>28</v>
      </c>
    </row>
    <row r="25" spans="1:18" x14ac:dyDescent="0.45">
      <c r="A25" s="6">
        <f t="shared" si="0"/>
        <v>1042</v>
      </c>
      <c r="B25" s="6">
        <f>COUNTIF(D$1:D25,D25)</f>
        <v>2</v>
      </c>
      <c r="C25" s="1">
        <v>104</v>
      </c>
      <c r="D25" s="1" t="s">
        <v>114</v>
      </c>
      <c r="G25" s="1" t="s">
        <v>92</v>
      </c>
      <c r="K25" s="1" t="s">
        <v>55</v>
      </c>
      <c r="M25" s="1" t="s">
        <v>52</v>
      </c>
      <c r="N25" s="1" t="s">
        <v>98</v>
      </c>
      <c r="O25" s="1" t="s">
        <v>76</v>
      </c>
      <c r="P25" s="1" t="s">
        <v>78</v>
      </c>
      <c r="Q25" s="1" t="s">
        <v>90</v>
      </c>
      <c r="R25" s="1" t="s">
        <v>28</v>
      </c>
    </row>
    <row r="26" spans="1:18" x14ac:dyDescent="0.45">
      <c r="A26" s="6">
        <f t="shared" si="0"/>
        <v>1052</v>
      </c>
      <c r="B26" s="6">
        <f>COUNTIF(D$1:D26,D26)</f>
        <v>2</v>
      </c>
      <c r="C26" s="1">
        <v>105</v>
      </c>
      <c r="D26" s="1" t="s">
        <v>115</v>
      </c>
      <c r="G26" s="1" t="s">
        <v>93</v>
      </c>
      <c r="K26" s="1" t="s">
        <v>56</v>
      </c>
      <c r="M26" s="1" t="s">
        <v>52</v>
      </c>
      <c r="N26" s="1" t="s">
        <v>98</v>
      </c>
      <c r="O26" s="1" t="s">
        <v>76</v>
      </c>
      <c r="P26" s="1" t="s">
        <v>78</v>
      </c>
      <c r="Q26" s="1" t="s">
        <v>90</v>
      </c>
      <c r="R26" s="1" t="s">
        <v>28</v>
      </c>
    </row>
    <row r="27" spans="1:18" x14ac:dyDescent="0.45">
      <c r="A27" s="6">
        <f t="shared" si="0"/>
        <v>1062</v>
      </c>
      <c r="B27" s="6">
        <f>COUNTIF(D$1:D27,D27)</f>
        <v>2</v>
      </c>
      <c r="C27" s="1">
        <v>106</v>
      </c>
      <c r="D27" s="1" t="s">
        <v>116</v>
      </c>
      <c r="G27" s="1" t="s">
        <v>93</v>
      </c>
      <c r="K27" s="1" t="s">
        <v>57</v>
      </c>
      <c r="M27" s="1" t="s">
        <v>52</v>
      </c>
      <c r="N27" s="1" t="s">
        <v>98</v>
      </c>
      <c r="O27" s="1" t="s">
        <v>76</v>
      </c>
      <c r="P27" s="1" t="s">
        <v>78</v>
      </c>
      <c r="Q27" s="1" t="s">
        <v>90</v>
      </c>
      <c r="R27" s="1" t="s">
        <v>28</v>
      </c>
    </row>
    <row r="28" spans="1:18" x14ac:dyDescent="0.45">
      <c r="A28" s="6">
        <f t="shared" si="0"/>
        <v>1072</v>
      </c>
      <c r="B28" s="6">
        <f>COUNTIF(D$1:D28,D28)</f>
        <v>2</v>
      </c>
      <c r="C28" s="1">
        <v>107</v>
      </c>
      <c r="D28" s="1" t="s">
        <v>117</v>
      </c>
      <c r="G28" s="1" t="s">
        <v>91</v>
      </c>
      <c r="K28" s="1" t="s">
        <v>58</v>
      </c>
      <c r="M28" s="1" t="s">
        <v>52</v>
      </c>
      <c r="N28" s="1" t="s">
        <v>99</v>
      </c>
      <c r="O28" s="1" t="s">
        <v>75</v>
      </c>
      <c r="P28" s="1" t="s">
        <v>78</v>
      </c>
      <c r="Q28" s="1" t="s">
        <v>90</v>
      </c>
      <c r="R28" s="1" t="s">
        <v>28</v>
      </c>
    </row>
    <row r="29" spans="1:18" x14ac:dyDescent="0.45">
      <c r="A29" s="6">
        <f t="shared" si="0"/>
        <v>1082</v>
      </c>
      <c r="B29" s="6">
        <f>COUNTIF(D$1:D29,D29)</f>
        <v>2</v>
      </c>
      <c r="C29" s="1">
        <v>108</v>
      </c>
      <c r="D29" s="1" t="s">
        <v>118</v>
      </c>
      <c r="G29" s="1" t="s">
        <v>91</v>
      </c>
      <c r="K29" s="1" t="s">
        <v>59</v>
      </c>
      <c r="M29" s="1" t="s">
        <v>50</v>
      </c>
      <c r="N29" s="1" t="s">
        <v>99</v>
      </c>
      <c r="O29" s="1" t="s">
        <v>75</v>
      </c>
      <c r="P29" s="1" t="s">
        <v>78</v>
      </c>
      <c r="Q29" s="1" t="s">
        <v>90</v>
      </c>
      <c r="R29" s="1" t="s">
        <v>28</v>
      </c>
    </row>
    <row r="30" spans="1:18" x14ac:dyDescent="0.45">
      <c r="A30" s="6">
        <f t="shared" si="0"/>
        <v>1092</v>
      </c>
      <c r="B30" s="6">
        <f>COUNTIF(D$1:D30,D30)</f>
        <v>2</v>
      </c>
      <c r="C30" s="1">
        <v>109</v>
      </c>
      <c r="D30" s="1" t="s">
        <v>110</v>
      </c>
      <c r="G30" s="1" t="s">
        <v>92</v>
      </c>
      <c r="K30" s="1" t="s">
        <v>67</v>
      </c>
      <c r="N30" s="1" t="s">
        <v>99</v>
      </c>
      <c r="O30" s="1" t="s">
        <v>75</v>
      </c>
      <c r="P30" s="1" t="s">
        <v>79</v>
      </c>
      <c r="Q30" s="1" t="s">
        <v>90</v>
      </c>
      <c r="R30" s="1" t="s">
        <v>26</v>
      </c>
    </row>
    <row r="31" spans="1:18" x14ac:dyDescent="0.45">
      <c r="A31" s="6">
        <f t="shared" si="0"/>
        <v>1102</v>
      </c>
      <c r="B31" s="6">
        <f>COUNTIF(D$1:D31,D31)</f>
        <v>2</v>
      </c>
      <c r="C31" s="1">
        <v>110</v>
      </c>
      <c r="D31" s="1" t="s">
        <v>119</v>
      </c>
      <c r="G31" s="1" t="s">
        <v>92</v>
      </c>
      <c r="K31" s="1" t="s">
        <v>68</v>
      </c>
      <c r="N31" s="1" t="s">
        <v>99</v>
      </c>
      <c r="O31" s="1" t="s">
        <v>75</v>
      </c>
      <c r="P31" s="1" t="s">
        <v>79</v>
      </c>
      <c r="Q31" s="1" t="s">
        <v>90</v>
      </c>
      <c r="R31" s="1" t="s">
        <v>26</v>
      </c>
    </row>
    <row r="32" spans="1:18" x14ac:dyDescent="0.45">
      <c r="A32" s="6">
        <f t="shared" si="0"/>
        <v>1112</v>
      </c>
      <c r="B32" s="6">
        <f>COUNTIF(D$1:D32,D32)</f>
        <v>2</v>
      </c>
      <c r="C32" s="1">
        <v>111</v>
      </c>
      <c r="D32" s="1" t="s">
        <v>120</v>
      </c>
      <c r="G32" s="1" t="s">
        <v>93</v>
      </c>
      <c r="K32" s="1" t="s">
        <v>69</v>
      </c>
      <c r="N32" s="1" t="s">
        <v>99</v>
      </c>
      <c r="O32" s="1" t="s">
        <v>75</v>
      </c>
      <c r="P32" s="1" t="s">
        <v>79</v>
      </c>
      <c r="Q32" s="1" t="s">
        <v>90</v>
      </c>
      <c r="R32" s="1" t="s">
        <v>26</v>
      </c>
    </row>
    <row r="33" spans="1:18" x14ac:dyDescent="0.45">
      <c r="A33" s="6">
        <f t="shared" si="0"/>
        <v>1122</v>
      </c>
      <c r="B33" s="6">
        <f>COUNTIF(D$1:D33,D33)</f>
        <v>2</v>
      </c>
      <c r="C33" s="1">
        <v>112</v>
      </c>
      <c r="D33" s="1" t="s">
        <v>121</v>
      </c>
      <c r="G33" s="1" t="s">
        <v>93</v>
      </c>
      <c r="K33" s="1" t="s">
        <v>71</v>
      </c>
      <c r="M33" s="1" t="s">
        <v>49</v>
      </c>
      <c r="N33" s="1" t="s">
        <v>99</v>
      </c>
      <c r="O33" s="1" t="s">
        <v>75</v>
      </c>
      <c r="P33" s="1" t="s">
        <v>80</v>
      </c>
      <c r="Q33" s="1" t="s">
        <v>90</v>
      </c>
      <c r="R33" s="1" t="s">
        <v>26</v>
      </c>
    </row>
    <row r="34" spans="1:18" x14ac:dyDescent="0.45">
      <c r="A34" s="6">
        <f t="shared" si="0"/>
        <v>1132</v>
      </c>
      <c r="B34" s="6">
        <f>COUNTIF(D$1:D34,D34)</f>
        <v>2</v>
      </c>
      <c r="C34" s="1">
        <v>113</v>
      </c>
      <c r="D34" s="1" t="s">
        <v>113</v>
      </c>
      <c r="G34" s="1" t="s">
        <v>94</v>
      </c>
      <c r="K34" s="1" t="s">
        <v>72</v>
      </c>
      <c r="M34" s="1" t="s">
        <v>73</v>
      </c>
      <c r="N34" s="1" t="s">
        <v>99</v>
      </c>
      <c r="O34" s="1" t="s">
        <v>75</v>
      </c>
      <c r="P34" s="1" t="s">
        <v>80</v>
      </c>
      <c r="Q34" s="1" t="s">
        <v>90</v>
      </c>
      <c r="R34" s="1" t="s">
        <v>26</v>
      </c>
    </row>
    <row r="35" spans="1:18" x14ac:dyDescent="0.45">
      <c r="A35" s="6">
        <f t="shared" si="0"/>
        <v>1142</v>
      </c>
      <c r="B35" s="6">
        <f>COUNTIF(D$1:D35,D35)</f>
        <v>2</v>
      </c>
      <c r="C35" s="1">
        <v>114</v>
      </c>
      <c r="D35" s="1" t="s">
        <v>122</v>
      </c>
      <c r="G35" s="1" t="s">
        <v>94</v>
      </c>
      <c r="K35" s="1" t="s">
        <v>74</v>
      </c>
      <c r="M35" s="1" t="s">
        <v>70</v>
      </c>
      <c r="N35" s="1" t="s">
        <v>99</v>
      </c>
      <c r="O35" s="1" t="s">
        <v>75</v>
      </c>
      <c r="P35" s="1" t="s">
        <v>80</v>
      </c>
      <c r="Q35" s="1" t="s">
        <v>90</v>
      </c>
      <c r="R35" s="1" t="s">
        <v>26</v>
      </c>
    </row>
    <row r="36" spans="1:18" x14ac:dyDescent="0.45">
      <c r="A36" s="6">
        <f t="shared" si="0"/>
        <v>1152</v>
      </c>
      <c r="B36" s="6">
        <f>COUNTIF(D$1:D36,D36)</f>
        <v>2</v>
      </c>
      <c r="C36" s="1">
        <v>115</v>
      </c>
      <c r="D36" s="1" t="s">
        <v>123</v>
      </c>
      <c r="G36" s="1" t="s">
        <v>94</v>
      </c>
      <c r="K36" s="1" t="s">
        <v>61</v>
      </c>
      <c r="M36" s="1" t="s">
        <v>60</v>
      </c>
      <c r="N36" s="1" t="s">
        <v>99</v>
      </c>
      <c r="O36" s="1" t="s">
        <v>75</v>
      </c>
      <c r="P36" s="1" t="s">
        <v>78</v>
      </c>
      <c r="Q36" s="1" t="s">
        <v>90</v>
      </c>
      <c r="R36" s="1" t="s">
        <v>28</v>
      </c>
    </row>
    <row r="37" spans="1:18" x14ac:dyDescent="0.45">
      <c r="A37" s="6">
        <f t="shared" si="0"/>
        <v>1162</v>
      </c>
      <c r="B37" s="6">
        <f>COUNTIF(D$1:D37,D37)</f>
        <v>2</v>
      </c>
      <c r="C37" s="1">
        <v>116</v>
      </c>
      <c r="D37" s="1" t="s">
        <v>124</v>
      </c>
      <c r="G37" s="1" t="s">
        <v>95</v>
      </c>
      <c r="K37" s="1" t="s">
        <v>62</v>
      </c>
      <c r="M37" s="1" t="s">
        <v>60</v>
      </c>
      <c r="N37" s="1" t="s">
        <v>99</v>
      </c>
      <c r="O37" s="1" t="s">
        <v>75</v>
      </c>
      <c r="P37" s="1" t="s">
        <v>78</v>
      </c>
      <c r="Q37" s="1" t="s">
        <v>90</v>
      </c>
      <c r="R37" s="1" t="s">
        <v>28</v>
      </c>
    </row>
    <row r="38" spans="1:18" x14ac:dyDescent="0.45">
      <c r="A38" s="6">
        <f t="shared" si="0"/>
        <v>1172</v>
      </c>
      <c r="B38" s="6">
        <f>COUNTIF(D$1:D38,D38)</f>
        <v>2</v>
      </c>
      <c r="C38" s="1">
        <v>117</v>
      </c>
      <c r="D38" s="1" t="s">
        <v>125</v>
      </c>
      <c r="G38" s="1" t="s">
        <v>95</v>
      </c>
      <c r="K38" s="1" t="s">
        <v>63</v>
      </c>
      <c r="M38" s="1" t="s">
        <v>60</v>
      </c>
      <c r="N38" s="1" t="s">
        <v>99</v>
      </c>
      <c r="O38" s="1" t="s">
        <v>75</v>
      </c>
      <c r="P38" s="1" t="s">
        <v>78</v>
      </c>
      <c r="Q38" s="1" t="s">
        <v>90</v>
      </c>
      <c r="R38" s="1" t="s">
        <v>28</v>
      </c>
    </row>
    <row r="39" spans="1:18" x14ac:dyDescent="0.45">
      <c r="A39" s="6">
        <f t="shared" si="0"/>
        <v>1182</v>
      </c>
      <c r="B39" s="6">
        <f>COUNTIF(D$1:D39,D39)</f>
        <v>2</v>
      </c>
      <c r="C39" s="1">
        <v>118</v>
      </c>
      <c r="D39" s="1" t="s">
        <v>126</v>
      </c>
      <c r="G39" s="1" t="s">
        <v>96</v>
      </c>
      <c r="K39" s="1" t="s">
        <v>64</v>
      </c>
      <c r="M39" s="1" t="s">
        <v>60</v>
      </c>
      <c r="N39" s="1" t="s">
        <v>99</v>
      </c>
      <c r="O39" s="1" t="s">
        <v>75</v>
      </c>
      <c r="P39" s="1" t="s">
        <v>78</v>
      </c>
      <c r="Q39" s="1" t="s">
        <v>90</v>
      </c>
      <c r="R39" s="1" t="s">
        <v>28</v>
      </c>
    </row>
    <row r="40" spans="1:18" x14ac:dyDescent="0.45">
      <c r="A40" s="6">
        <f t="shared" si="0"/>
        <v>1192</v>
      </c>
      <c r="B40" s="6">
        <f>COUNTIF(D$1:D40,D40)</f>
        <v>2</v>
      </c>
      <c r="C40" s="1">
        <v>119</v>
      </c>
      <c r="D40" s="1" t="s">
        <v>108</v>
      </c>
      <c r="G40" s="1" t="s">
        <v>96</v>
      </c>
      <c r="K40" s="1" t="s">
        <v>65</v>
      </c>
      <c r="M40" s="1" t="s">
        <v>60</v>
      </c>
      <c r="N40" s="1" t="s">
        <v>99</v>
      </c>
      <c r="O40" s="1" t="s">
        <v>75</v>
      </c>
      <c r="P40" s="1" t="s">
        <v>78</v>
      </c>
      <c r="Q40" s="1" t="s">
        <v>90</v>
      </c>
      <c r="R40" s="1" t="s">
        <v>28</v>
      </c>
    </row>
    <row r="41" spans="1:18" x14ac:dyDescent="0.45">
      <c r="A41" s="6">
        <f t="shared" si="0"/>
        <v>1202</v>
      </c>
      <c r="B41" s="6">
        <f>COUNTIF(D$1:D41,D41)</f>
        <v>2</v>
      </c>
      <c r="C41" s="1">
        <v>120</v>
      </c>
      <c r="D41" s="1" t="s">
        <v>112</v>
      </c>
      <c r="G41" s="1" t="s">
        <v>97</v>
      </c>
      <c r="K41" s="1" t="s">
        <v>66</v>
      </c>
      <c r="M41" s="1" t="s">
        <v>60</v>
      </c>
      <c r="N41" s="1" t="s">
        <v>99</v>
      </c>
      <c r="O41" s="1" t="s">
        <v>75</v>
      </c>
      <c r="P41" s="1" t="s">
        <v>78</v>
      </c>
      <c r="Q41" s="1" t="s">
        <v>90</v>
      </c>
      <c r="R41" s="1" t="s">
        <v>28</v>
      </c>
    </row>
    <row r="42" spans="1:18" x14ac:dyDescent="0.45">
      <c r="A42" s="6">
        <f t="shared" si="0"/>
        <v>0</v>
      </c>
      <c r="B42" s="6">
        <f>COUNTIF(D$1:D42,D42)</f>
        <v>0</v>
      </c>
    </row>
    <row r="43" spans="1:18" x14ac:dyDescent="0.45">
      <c r="A43" s="6">
        <f t="shared" si="0"/>
        <v>0</v>
      </c>
      <c r="B43" s="6">
        <f>COUNTIF(D$1:D43,D43)</f>
        <v>0</v>
      </c>
    </row>
    <row r="44" spans="1:18" x14ac:dyDescent="0.45">
      <c r="A44" s="6">
        <f t="shared" si="0"/>
        <v>0</v>
      </c>
      <c r="B44" s="6">
        <f>COUNTIF(D$1:D44,D44)</f>
        <v>0</v>
      </c>
    </row>
    <row r="45" spans="1:18" x14ac:dyDescent="0.45">
      <c r="A45" s="6">
        <f t="shared" si="0"/>
        <v>0</v>
      </c>
      <c r="B45" s="6">
        <f>COUNTIF(D$1:D45,D45)</f>
        <v>0</v>
      </c>
    </row>
    <row r="46" spans="1:18" x14ac:dyDescent="0.45">
      <c r="A46" s="6">
        <f t="shared" si="0"/>
        <v>0</v>
      </c>
      <c r="B46" s="6">
        <f>COUNTIF(D$1:D46,D46)</f>
        <v>0</v>
      </c>
    </row>
    <row r="47" spans="1:18" x14ac:dyDescent="0.45">
      <c r="A47" s="6">
        <f t="shared" si="0"/>
        <v>0</v>
      </c>
      <c r="B47" s="6">
        <f>COUNTIF(D$1:D47,D47)</f>
        <v>0</v>
      </c>
    </row>
    <row r="48" spans="1:18" x14ac:dyDescent="0.45">
      <c r="A48" s="6">
        <f t="shared" si="0"/>
        <v>0</v>
      </c>
      <c r="B48" s="6">
        <f>COUNTIF(D$1:D48,D48)</f>
        <v>0</v>
      </c>
    </row>
    <row r="49" spans="1:2" x14ac:dyDescent="0.45">
      <c r="A49" s="6">
        <f t="shared" si="0"/>
        <v>0</v>
      </c>
      <c r="B49" s="6">
        <f>COUNTIF(D$1:D49,D49)</f>
        <v>0</v>
      </c>
    </row>
    <row r="50" spans="1:2" x14ac:dyDescent="0.45">
      <c r="A50" s="6">
        <f t="shared" si="0"/>
        <v>0</v>
      </c>
      <c r="B50" s="6">
        <f>COUNTIF(D$1:D50,D50)</f>
        <v>0</v>
      </c>
    </row>
    <row r="51" spans="1:2" x14ac:dyDescent="0.45">
      <c r="A51" s="6">
        <f t="shared" si="0"/>
        <v>0</v>
      </c>
      <c r="B51" s="6">
        <f>COUNTIF(D$1:D51,D51)</f>
        <v>0</v>
      </c>
    </row>
    <row r="52" spans="1:2" x14ac:dyDescent="0.45">
      <c r="A52" s="6">
        <f t="shared" si="0"/>
        <v>0</v>
      </c>
      <c r="B52" s="6">
        <f>COUNTIF(D$1:D52,D52)</f>
        <v>0</v>
      </c>
    </row>
    <row r="53" spans="1:2" x14ac:dyDescent="0.45">
      <c r="A53" s="6">
        <f t="shared" si="0"/>
        <v>0</v>
      </c>
      <c r="B53" s="6">
        <f>COUNTIF(D$1:D53,D53)</f>
        <v>0</v>
      </c>
    </row>
    <row r="54" spans="1:2" x14ac:dyDescent="0.45">
      <c r="A54" s="6">
        <f t="shared" si="0"/>
        <v>0</v>
      </c>
      <c r="B54" s="6">
        <f>COUNTIF(D$1:D54,D54)</f>
        <v>0</v>
      </c>
    </row>
    <row r="55" spans="1:2" x14ac:dyDescent="0.45">
      <c r="A55" s="6">
        <f t="shared" si="0"/>
        <v>0</v>
      </c>
      <c r="B55" s="6">
        <f>COUNTIF(D$1:D55,D55)</f>
        <v>0</v>
      </c>
    </row>
    <row r="56" spans="1:2" x14ac:dyDescent="0.45">
      <c r="A56" s="6">
        <f t="shared" si="0"/>
        <v>0</v>
      </c>
      <c r="B56" s="6">
        <f>COUNTIF(D$1:D56,D56)</f>
        <v>0</v>
      </c>
    </row>
    <row r="57" spans="1:2" x14ac:dyDescent="0.45">
      <c r="A57" s="6">
        <f t="shared" si="0"/>
        <v>0</v>
      </c>
      <c r="B57" s="6">
        <f>COUNTIF(D$1:D57,D57)</f>
        <v>0</v>
      </c>
    </row>
    <row r="58" spans="1:2" x14ac:dyDescent="0.45">
      <c r="A58" s="6">
        <f t="shared" si="0"/>
        <v>0</v>
      </c>
      <c r="B58" s="6">
        <f>COUNTIF(D$1:D58,D58)</f>
        <v>0</v>
      </c>
    </row>
    <row r="59" spans="1:2" x14ac:dyDescent="0.45">
      <c r="A59" s="6">
        <f t="shared" si="0"/>
        <v>0</v>
      </c>
      <c r="B59" s="6">
        <f>COUNTIF(D$1:D59,D59)</f>
        <v>0</v>
      </c>
    </row>
    <row r="60" spans="1:2" x14ac:dyDescent="0.45">
      <c r="A60" s="6">
        <f t="shared" si="0"/>
        <v>0</v>
      </c>
      <c r="B60" s="6">
        <f>COUNTIF(D$1:D60,D60)</f>
        <v>0</v>
      </c>
    </row>
    <row r="61" spans="1:2" x14ac:dyDescent="0.45">
      <c r="A61" s="6">
        <f t="shared" si="0"/>
        <v>0</v>
      </c>
      <c r="B61" s="6">
        <f>COUNTIF(D$1:D61,D61)</f>
        <v>0</v>
      </c>
    </row>
    <row r="62" spans="1:2" x14ac:dyDescent="0.45">
      <c r="A62" s="6">
        <f t="shared" si="0"/>
        <v>0</v>
      </c>
      <c r="B62" s="6">
        <f>COUNTIF(D$1:D62,D62)</f>
        <v>0</v>
      </c>
    </row>
    <row r="63" spans="1:2" x14ac:dyDescent="0.45">
      <c r="A63" s="6">
        <f t="shared" si="0"/>
        <v>0</v>
      </c>
      <c r="B63" s="6">
        <f>COUNTIF(D$1:D63,D63)</f>
        <v>0</v>
      </c>
    </row>
    <row r="64" spans="1:2" x14ac:dyDescent="0.45">
      <c r="A64" s="6">
        <f t="shared" si="0"/>
        <v>0</v>
      </c>
      <c r="B64" s="6">
        <f>COUNTIF(D$1:D64,D64)</f>
        <v>0</v>
      </c>
    </row>
    <row r="65" spans="1:2" x14ac:dyDescent="0.45">
      <c r="A65" s="6">
        <f t="shared" ref="A65:A128" si="1">IFERROR(C65*10+B65,"")</f>
        <v>0</v>
      </c>
      <c r="B65" s="6">
        <f>COUNTIF(D$1:D65,D65)</f>
        <v>0</v>
      </c>
    </row>
    <row r="66" spans="1:2" x14ac:dyDescent="0.45">
      <c r="A66" s="6">
        <f t="shared" si="1"/>
        <v>0</v>
      </c>
      <c r="B66" s="6">
        <f>COUNTIF(D$1:D66,D66)</f>
        <v>0</v>
      </c>
    </row>
    <row r="67" spans="1:2" x14ac:dyDescent="0.45">
      <c r="A67" s="6">
        <f t="shared" si="1"/>
        <v>0</v>
      </c>
      <c r="B67" s="6">
        <f>COUNTIF(D$1:D67,D67)</f>
        <v>0</v>
      </c>
    </row>
    <row r="68" spans="1:2" x14ac:dyDescent="0.45">
      <c r="A68" s="6">
        <f t="shared" si="1"/>
        <v>0</v>
      </c>
      <c r="B68" s="6">
        <f>COUNTIF(D$1:D68,D68)</f>
        <v>0</v>
      </c>
    </row>
    <row r="69" spans="1:2" x14ac:dyDescent="0.45">
      <c r="A69" s="6">
        <f t="shared" si="1"/>
        <v>0</v>
      </c>
      <c r="B69" s="6">
        <f>COUNTIF(D$1:D69,D69)</f>
        <v>0</v>
      </c>
    </row>
    <row r="70" spans="1:2" x14ac:dyDescent="0.45">
      <c r="A70" s="6">
        <f t="shared" si="1"/>
        <v>0</v>
      </c>
      <c r="B70" s="6">
        <f>COUNTIF(D$1:D70,D70)</f>
        <v>0</v>
      </c>
    </row>
    <row r="71" spans="1:2" x14ac:dyDescent="0.45">
      <c r="A71" s="6">
        <f t="shared" si="1"/>
        <v>0</v>
      </c>
      <c r="B71" s="6">
        <f>COUNTIF(D$1:D71,D71)</f>
        <v>0</v>
      </c>
    </row>
    <row r="72" spans="1:2" x14ac:dyDescent="0.45">
      <c r="A72" s="6">
        <f t="shared" si="1"/>
        <v>0</v>
      </c>
      <c r="B72" s="6">
        <f>COUNTIF(D$1:D72,D72)</f>
        <v>0</v>
      </c>
    </row>
    <row r="73" spans="1:2" x14ac:dyDescent="0.45">
      <c r="A73" s="6">
        <f t="shared" si="1"/>
        <v>0</v>
      </c>
      <c r="B73" s="6">
        <f>COUNTIF(D$1:D73,D73)</f>
        <v>0</v>
      </c>
    </row>
    <row r="74" spans="1:2" x14ac:dyDescent="0.45">
      <c r="A74" s="6">
        <f t="shared" si="1"/>
        <v>0</v>
      </c>
      <c r="B74" s="6">
        <f>COUNTIF(D$1:D74,D74)</f>
        <v>0</v>
      </c>
    </row>
    <row r="75" spans="1:2" x14ac:dyDescent="0.45">
      <c r="A75" s="6">
        <f t="shared" si="1"/>
        <v>0</v>
      </c>
      <c r="B75" s="6">
        <f>COUNTIF(D$1:D75,D75)</f>
        <v>0</v>
      </c>
    </row>
    <row r="76" spans="1:2" x14ac:dyDescent="0.45">
      <c r="A76" s="6">
        <f t="shared" si="1"/>
        <v>0</v>
      </c>
      <c r="B76" s="6">
        <f>COUNTIF(D$1:D76,D76)</f>
        <v>0</v>
      </c>
    </row>
    <row r="77" spans="1:2" x14ac:dyDescent="0.45">
      <c r="A77" s="6">
        <f t="shared" si="1"/>
        <v>0</v>
      </c>
      <c r="B77" s="6">
        <f>COUNTIF(D$1:D77,D77)</f>
        <v>0</v>
      </c>
    </row>
    <row r="78" spans="1:2" x14ac:dyDescent="0.45">
      <c r="A78" s="6">
        <f t="shared" si="1"/>
        <v>0</v>
      </c>
      <c r="B78" s="6">
        <f>COUNTIF(D$1:D78,D78)</f>
        <v>0</v>
      </c>
    </row>
    <row r="79" spans="1:2" x14ac:dyDescent="0.45">
      <c r="A79" s="6">
        <f t="shared" si="1"/>
        <v>0</v>
      </c>
      <c r="B79" s="6">
        <f>COUNTIF(D$1:D79,D79)</f>
        <v>0</v>
      </c>
    </row>
    <row r="80" spans="1:2" x14ac:dyDescent="0.45">
      <c r="A80" s="6">
        <f t="shared" si="1"/>
        <v>0</v>
      </c>
      <c r="B80" s="6">
        <f>COUNTIF(D$1:D80,D80)</f>
        <v>0</v>
      </c>
    </row>
    <row r="81" spans="1:2" x14ac:dyDescent="0.45">
      <c r="A81" s="6">
        <f t="shared" si="1"/>
        <v>0</v>
      </c>
      <c r="B81" s="6">
        <f>COUNTIF(D$1:D81,D81)</f>
        <v>0</v>
      </c>
    </row>
    <row r="82" spans="1:2" x14ac:dyDescent="0.45">
      <c r="A82" s="6">
        <f t="shared" si="1"/>
        <v>0</v>
      </c>
      <c r="B82" s="6">
        <f>COUNTIF(D$1:D82,D82)</f>
        <v>0</v>
      </c>
    </row>
    <row r="83" spans="1:2" x14ac:dyDescent="0.45">
      <c r="A83" s="6">
        <f t="shared" si="1"/>
        <v>0</v>
      </c>
      <c r="B83" s="6">
        <f>COUNTIF(D$1:D83,D83)</f>
        <v>0</v>
      </c>
    </row>
    <row r="84" spans="1:2" x14ac:dyDescent="0.45">
      <c r="A84" s="6">
        <f t="shared" si="1"/>
        <v>0</v>
      </c>
      <c r="B84" s="6">
        <f>COUNTIF(D$1:D84,D84)</f>
        <v>0</v>
      </c>
    </row>
    <row r="85" spans="1:2" x14ac:dyDescent="0.45">
      <c r="A85" s="6">
        <f t="shared" si="1"/>
        <v>0</v>
      </c>
      <c r="B85" s="6">
        <f>COUNTIF(D$1:D85,D85)</f>
        <v>0</v>
      </c>
    </row>
    <row r="86" spans="1:2" x14ac:dyDescent="0.45">
      <c r="A86" s="6">
        <f t="shared" si="1"/>
        <v>0</v>
      </c>
      <c r="B86" s="6">
        <f>COUNTIF(D$1:D86,D86)</f>
        <v>0</v>
      </c>
    </row>
    <row r="87" spans="1:2" x14ac:dyDescent="0.45">
      <c r="A87" s="6">
        <f t="shared" si="1"/>
        <v>0</v>
      </c>
      <c r="B87" s="6">
        <f>COUNTIF(D$1:D87,D87)</f>
        <v>0</v>
      </c>
    </row>
    <row r="88" spans="1:2" x14ac:dyDescent="0.45">
      <c r="A88" s="6">
        <f t="shared" si="1"/>
        <v>0</v>
      </c>
      <c r="B88" s="6">
        <f>COUNTIF(D$1:D88,D88)</f>
        <v>0</v>
      </c>
    </row>
    <row r="89" spans="1:2" x14ac:dyDescent="0.45">
      <c r="A89" s="6">
        <f t="shared" si="1"/>
        <v>0</v>
      </c>
      <c r="B89" s="6">
        <f>COUNTIF(D$1:D89,D89)</f>
        <v>0</v>
      </c>
    </row>
    <row r="90" spans="1:2" x14ac:dyDescent="0.45">
      <c r="A90" s="6">
        <f t="shared" si="1"/>
        <v>0</v>
      </c>
      <c r="B90" s="6">
        <f>COUNTIF(D$1:D90,D90)</f>
        <v>0</v>
      </c>
    </row>
    <row r="91" spans="1:2" x14ac:dyDescent="0.45">
      <c r="A91" s="6">
        <f t="shared" si="1"/>
        <v>0</v>
      </c>
      <c r="B91" s="6">
        <f>COUNTIF(D$1:D91,D91)</f>
        <v>0</v>
      </c>
    </row>
    <row r="92" spans="1:2" x14ac:dyDescent="0.45">
      <c r="A92" s="6">
        <f t="shared" si="1"/>
        <v>0</v>
      </c>
      <c r="B92" s="6">
        <f>COUNTIF(D$1:D92,D92)</f>
        <v>0</v>
      </c>
    </row>
    <row r="93" spans="1:2" x14ac:dyDescent="0.45">
      <c r="A93" s="6">
        <f t="shared" si="1"/>
        <v>0</v>
      </c>
      <c r="B93" s="6">
        <f>COUNTIF(D$1:D93,D93)</f>
        <v>0</v>
      </c>
    </row>
    <row r="94" spans="1:2" x14ac:dyDescent="0.45">
      <c r="A94" s="6">
        <f t="shared" si="1"/>
        <v>0</v>
      </c>
      <c r="B94" s="6">
        <f>COUNTIF(D$1:D94,D94)</f>
        <v>0</v>
      </c>
    </row>
    <row r="95" spans="1:2" x14ac:dyDescent="0.45">
      <c r="A95" s="6">
        <f t="shared" si="1"/>
        <v>0</v>
      </c>
      <c r="B95" s="6">
        <f>COUNTIF(D$1:D95,D95)</f>
        <v>0</v>
      </c>
    </row>
    <row r="96" spans="1:2" x14ac:dyDescent="0.45">
      <c r="A96" s="6">
        <f t="shared" si="1"/>
        <v>0</v>
      </c>
      <c r="B96" s="6">
        <f>COUNTIF(D$1:D96,D96)</f>
        <v>0</v>
      </c>
    </row>
    <row r="97" spans="1:2" x14ac:dyDescent="0.45">
      <c r="A97" s="6">
        <f t="shared" si="1"/>
        <v>0</v>
      </c>
      <c r="B97" s="6">
        <f>COUNTIF(D$1:D97,D97)</f>
        <v>0</v>
      </c>
    </row>
    <row r="98" spans="1:2" x14ac:dyDescent="0.45">
      <c r="A98" s="6">
        <f t="shared" si="1"/>
        <v>0</v>
      </c>
      <c r="B98" s="6">
        <f>COUNTIF(D$1:D98,D98)</f>
        <v>0</v>
      </c>
    </row>
    <row r="99" spans="1:2" x14ac:dyDescent="0.45">
      <c r="A99" s="6">
        <f t="shared" si="1"/>
        <v>0</v>
      </c>
      <c r="B99" s="6">
        <f>COUNTIF(D$1:D99,D99)</f>
        <v>0</v>
      </c>
    </row>
    <row r="100" spans="1:2" x14ac:dyDescent="0.45">
      <c r="A100" s="6">
        <f t="shared" si="1"/>
        <v>0</v>
      </c>
      <c r="B100" s="6">
        <f>COUNTIF(D$1:D100,D100)</f>
        <v>0</v>
      </c>
    </row>
    <row r="101" spans="1:2" x14ac:dyDescent="0.45">
      <c r="A101" s="6">
        <f t="shared" si="1"/>
        <v>0</v>
      </c>
      <c r="B101" s="6">
        <f>COUNTIF(D$1:D101,D101)</f>
        <v>0</v>
      </c>
    </row>
    <row r="102" spans="1:2" x14ac:dyDescent="0.45">
      <c r="A102" s="6">
        <f t="shared" si="1"/>
        <v>0</v>
      </c>
      <c r="B102" s="6">
        <f>COUNTIF(D$1:D102,D102)</f>
        <v>0</v>
      </c>
    </row>
    <row r="103" spans="1:2" x14ac:dyDescent="0.45">
      <c r="A103" s="6">
        <f t="shared" si="1"/>
        <v>0</v>
      </c>
      <c r="B103" s="6">
        <f>COUNTIF(D$1:D103,D103)</f>
        <v>0</v>
      </c>
    </row>
    <row r="104" spans="1:2" x14ac:dyDescent="0.45">
      <c r="A104" s="6">
        <f t="shared" si="1"/>
        <v>0</v>
      </c>
      <c r="B104" s="6">
        <f>COUNTIF(D$1:D104,D104)</f>
        <v>0</v>
      </c>
    </row>
    <row r="105" spans="1:2" x14ac:dyDescent="0.45">
      <c r="A105" s="6">
        <f t="shared" si="1"/>
        <v>0</v>
      </c>
      <c r="B105" s="6">
        <f>COUNTIF(D$1:D105,D105)</f>
        <v>0</v>
      </c>
    </row>
    <row r="106" spans="1:2" x14ac:dyDescent="0.45">
      <c r="A106" s="6">
        <f t="shared" si="1"/>
        <v>0</v>
      </c>
      <c r="B106" s="6">
        <f>COUNTIF(D$1:D106,D106)</f>
        <v>0</v>
      </c>
    </row>
    <row r="107" spans="1:2" x14ac:dyDescent="0.45">
      <c r="A107" s="6">
        <f t="shared" si="1"/>
        <v>0</v>
      </c>
      <c r="B107" s="6">
        <f>COUNTIF(D$1:D107,D107)</f>
        <v>0</v>
      </c>
    </row>
    <row r="108" spans="1:2" x14ac:dyDescent="0.45">
      <c r="A108" s="6">
        <f t="shared" si="1"/>
        <v>0</v>
      </c>
      <c r="B108" s="6">
        <f>COUNTIF(D$1:D108,D108)</f>
        <v>0</v>
      </c>
    </row>
    <row r="109" spans="1:2" x14ac:dyDescent="0.45">
      <c r="A109" s="6">
        <f t="shared" si="1"/>
        <v>0</v>
      </c>
      <c r="B109" s="6">
        <f>COUNTIF(D$1:D109,D109)</f>
        <v>0</v>
      </c>
    </row>
    <row r="110" spans="1:2" x14ac:dyDescent="0.45">
      <c r="A110" s="6">
        <f t="shared" si="1"/>
        <v>0</v>
      </c>
      <c r="B110" s="6">
        <f>COUNTIF(D$1:D110,D110)</f>
        <v>0</v>
      </c>
    </row>
    <row r="111" spans="1:2" x14ac:dyDescent="0.45">
      <c r="A111" s="6">
        <f t="shared" si="1"/>
        <v>0</v>
      </c>
      <c r="B111" s="6">
        <f>COUNTIF(D$1:D111,D111)</f>
        <v>0</v>
      </c>
    </row>
    <row r="112" spans="1:2" x14ac:dyDescent="0.45">
      <c r="A112" s="6">
        <f t="shared" si="1"/>
        <v>0</v>
      </c>
      <c r="B112" s="6">
        <f>COUNTIF(D$1:D112,D112)</f>
        <v>0</v>
      </c>
    </row>
    <row r="113" spans="1:2" x14ac:dyDescent="0.45">
      <c r="A113" s="6">
        <f t="shared" si="1"/>
        <v>0</v>
      </c>
      <c r="B113" s="6">
        <f>COUNTIF(D$1:D113,D113)</f>
        <v>0</v>
      </c>
    </row>
    <row r="114" spans="1:2" x14ac:dyDescent="0.45">
      <c r="A114" s="6">
        <f t="shared" si="1"/>
        <v>0</v>
      </c>
      <c r="B114" s="6">
        <f>COUNTIF(D$1:D114,D114)</f>
        <v>0</v>
      </c>
    </row>
    <row r="115" spans="1:2" x14ac:dyDescent="0.45">
      <c r="A115" s="6">
        <f t="shared" si="1"/>
        <v>0</v>
      </c>
      <c r="B115" s="6">
        <f>COUNTIF(D$1:D115,D115)</f>
        <v>0</v>
      </c>
    </row>
    <row r="116" spans="1:2" x14ac:dyDescent="0.45">
      <c r="A116" s="6">
        <f t="shared" si="1"/>
        <v>0</v>
      </c>
      <c r="B116" s="6">
        <f>COUNTIF(D$1:D116,D116)</f>
        <v>0</v>
      </c>
    </row>
    <row r="117" spans="1:2" x14ac:dyDescent="0.45">
      <c r="A117" s="6">
        <f t="shared" si="1"/>
        <v>0</v>
      </c>
      <c r="B117" s="6">
        <f>COUNTIF(D$1:D117,D117)</f>
        <v>0</v>
      </c>
    </row>
    <row r="118" spans="1:2" x14ac:dyDescent="0.45">
      <c r="A118" s="6">
        <f t="shared" si="1"/>
        <v>0</v>
      </c>
      <c r="B118" s="6">
        <f>COUNTIF(D$1:D118,D118)</f>
        <v>0</v>
      </c>
    </row>
    <row r="119" spans="1:2" x14ac:dyDescent="0.45">
      <c r="A119" s="6">
        <f t="shared" si="1"/>
        <v>0</v>
      </c>
      <c r="B119" s="6">
        <f>COUNTIF(D$1:D119,D119)</f>
        <v>0</v>
      </c>
    </row>
    <row r="120" spans="1:2" x14ac:dyDescent="0.45">
      <c r="A120" s="6">
        <f t="shared" si="1"/>
        <v>0</v>
      </c>
      <c r="B120" s="6">
        <f>COUNTIF(D$1:D120,D120)</f>
        <v>0</v>
      </c>
    </row>
    <row r="121" spans="1:2" x14ac:dyDescent="0.45">
      <c r="A121" s="6">
        <f t="shared" si="1"/>
        <v>0</v>
      </c>
      <c r="B121" s="6">
        <f>COUNTIF(D$1:D121,D121)</f>
        <v>0</v>
      </c>
    </row>
    <row r="122" spans="1:2" x14ac:dyDescent="0.45">
      <c r="A122" s="6">
        <f t="shared" si="1"/>
        <v>0</v>
      </c>
      <c r="B122" s="6">
        <f>COUNTIF(D$1:D122,D122)</f>
        <v>0</v>
      </c>
    </row>
    <row r="123" spans="1:2" x14ac:dyDescent="0.45">
      <c r="A123" s="6">
        <f t="shared" si="1"/>
        <v>0</v>
      </c>
      <c r="B123" s="6">
        <f>COUNTIF(D$1:D123,D123)</f>
        <v>0</v>
      </c>
    </row>
    <row r="124" spans="1:2" x14ac:dyDescent="0.45">
      <c r="A124" s="6">
        <f t="shared" si="1"/>
        <v>0</v>
      </c>
      <c r="B124" s="6">
        <f>COUNTIF(D$1:D124,D124)</f>
        <v>0</v>
      </c>
    </row>
    <row r="125" spans="1:2" x14ac:dyDescent="0.45">
      <c r="A125" s="6">
        <f t="shared" si="1"/>
        <v>0</v>
      </c>
      <c r="B125" s="6">
        <f>COUNTIF(D$1:D125,D125)</f>
        <v>0</v>
      </c>
    </row>
    <row r="126" spans="1:2" x14ac:dyDescent="0.45">
      <c r="A126" s="6">
        <f t="shared" si="1"/>
        <v>0</v>
      </c>
      <c r="B126" s="6">
        <f>COUNTIF(D$1:D126,D126)</f>
        <v>0</v>
      </c>
    </row>
    <row r="127" spans="1:2" x14ac:dyDescent="0.45">
      <c r="A127" s="6">
        <f t="shared" si="1"/>
        <v>0</v>
      </c>
      <c r="B127" s="6">
        <f>COUNTIF(D$1:D127,D127)</f>
        <v>0</v>
      </c>
    </row>
    <row r="128" spans="1:2" x14ac:dyDescent="0.45">
      <c r="A128" s="6">
        <f t="shared" si="1"/>
        <v>0</v>
      </c>
      <c r="B128" s="6">
        <f>COUNTIF(D$1:D128,D128)</f>
        <v>0</v>
      </c>
    </row>
    <row r="129" spans="1:2" x14ac:dyDescent="0.45">
      <c r="A129" s="6">
        <f t="shared" ref="A129:A188" si="2">IFERROR(C129*10+B129,"")</f>
        <v>0</v>
      </c>
      <c r="B129" s="6">
        <f>COUNTIF(D$1:D129,D129)</f>
        <v>0</v>
      </c>
    </row>
    <row r="130" spans="1:2" x14ac:dyDescent="0.45">
      <c r="A130" s="6">
        <f t="shared" si="2"/>
        <v>0</v>
      </c>
      <c r="B130" s="6">
        <f>COUNTIF(D$1:D130,D130)</f>
        <v>0</v>
      </c>
    </row>
    <row r="131" spans="1:2" x14ac:dyDescent="0.45">
      <c r="A131" s="6">
        <f t="shared" si="2"/>
        <v>0</v>
      </c>
      <c r="B131" s="6">
        <f>COUNTIF(D$1:D131,D131)</f>
        <v>0</v>
      </c>
    </row>
    <row r="132" spans="1:2" x14ac:dyDescent="0.45">
      <c r="A132" s="6">
        <f t="shared" si="2"/>
        <v>0</v>
      </c>
      <c r="B132" s="6">
        <f>COUNTIF(D$1:D132,D132)</f>
        <v>0</v>
      </c>
    </row>
    <row r="133" spans="1:2" x14ac:dyDescent="0.45">
      <c r="A133" s="6">
        <f t="shared" si="2"/>
        <v>0</v>
      </c>
      <c r="B133" s="6">
        <f>COUNTIF(D$1:D133,D133)</f>
        <v>0</v>
      </c>
    </row>
    <row r="134" spans="1:2" x14ac:dyDescent="0.45">
      <c r="A134" s="6">
        <f t="shared" si="2"/>
        <v>0</v>
      </c>
      <c r="B134" s="6">
        <f>COUNTIF(D$1:D134,D134)</f>
        <v>0</v>
      </c>
    </row>
    <row r="135" spans="1:2" x14ac:dyDescent="0.45">
      <c r="A135" s="6">
        <f t="shared" si="2"/>
        <v>0</v>
      </c>
      <c r="B135" s="6">
        <f>COUNTIF(D$1:D135,D135)</f>
        <v>0</v>
      </c>
    </row>
    <row r="136" spans="1:2" x14ac:dyDescent="0.45">
      <c r="A136" s="6">
        <f t="shared" si="2"/>
        <v>0</v>
      </c>
      <c r="B136" s="6">
        <f>COUNTIF(D$1:D136,D136)</f>
        <v>0</v>
      </c>
    </row>
    <row r="137" spans="1:2" x14ac:dyDescent="0.45">
      <c r="A137" s="6">
        <f t="shared" si="2"/>
        <v>0</v>
      </c>
      <c r="B137" s="6">
        <f>COUNTIF(D$1:D137,D137)</f>
        <v>0</v>
      </c>
    </row>
    <row r="138" spans="1:2" x14ac:dyDescent="0.45">
      <c r="A138" s="6">
        <f t="shared" si="2"/>
        <v>0</v>
      </c>
      <c r="B138" s="6">
        <f>COUNTIF(D$1:D138,D138)</f>
        <v>0</v>
      </c>
    </row>
    <row r="139" spans="1:2" x14ac:dyDescent="0.45">
      <c r="A139" s="6">
        <f t="shared" si="2"/>
        <v>0</v>
      </c>
      <c r="B139" s="6">
        <f>COUNTIF(D$1:D139,D139)</f>
        <v>0</v>
      </c>
    </row>
    <row r="140" spans="1:2" x14ac:dyDescent="0.45">
      <c r="A140" s="6">
        <f t="shared" si="2"/>
        <v>0</v>
      </c>
      <c r="B140" s="6">
        <f>COUNTIF(D$1:D140,D140)</f>
        <v>0</v>
      </c>
    </row>
    <row r="141" spans="1:2" x14ac:dyDescent="0.45">
      <c r="A141" s="6">
        <f t="shared" si="2"/>
        <v>0</v>
      </c>
      <c r="B141" s="6">
        <f>COUNTIF(D$1:D141,D141)</f>
        <v>0</v>
      </c>
    </row>
    <row r="142" spans="1:2" x14ac:dyDescent="0.45">
      <c r="A142" s="6">
        <f t="shared" si="2"/>
        <v>0</v>
      </c>
      <c r="B142" s="6">
        <f>COUNTIF(D$1:D142,D142)</f>
        <v>0</v>
      </c>
    </row>
    <row r="143" spans="1:2" x14ac:dyDescent="0.45">
      <c r="A143" s="6">
        <f t="shared" si="2"/>
        <v>0</v>
      </c>
      <c r="B143" s="6">
        <f>COUNTIF(D$1:D143,D143)</f>
        <v>0</v>
      </c>
    </row>
    <row r="144" spans="1:2" x14ac:dyDescent="0.45">
      <c r="A144" s="6">
        <f t="shared" si="2"/>
        <v>0</v>
      </c>
      <c r="B144" s="6">
        <f>COUNTIF(D$1:D144,D144)</f>
        <v>0</v>
      </c>
    </row>
    <row r="145" spans="1:2" x14ac:dyDescent="0.45">
      <c r="A145" s="6">
        <f t="shared" si="2"/>
        <v>0</v>
      </c>
      <c r="B145" s="6">
        <f>COUNTIF(D$1:D145,D145)</f>
        <v>0</v>
      </c>
    </row>
    <row r="146" spans="1:2" x14ac:dyDescent="0.45">
      <c r="A146" s="6">
        <f t="shared" si="2"/>
        <v>0</v>
      </c>
      <c r="B146" s="6">
        <f>COUNTIF(D$1:D146,D146)</f>
        <v>0</v>
      </c>
    </row>
    <row r="147" spans="1:2" x14ac:dyDescent="0.45">
      <c r="A147" s="6">
        <f t="shared" si="2"/>
        <v>0</v>
      </c>
      <c r="B147" s="6">
        <f>COUNTIF(D$1:D147,D147)</f>
        <v>0</v>
      </c>
    </row>
    <row r="148" spans="1:2" x14ac:dyDescent="0.45">
      <c r="A148" s="6">
        <f t="shared" si="2"/>
        <v>0</v>
      </c>
      <c r="B148" s="6">
        <f>COUNTIF(D$1:D148,D148)</f>
        <v>0</v>
      </c>
    </row>
    <row r="149" spans="1:2" x14ac:dyDescent="0.45">
      <c r="A149" s="6">
        <f t="shared" si="2"/>
        <v>0</v>
      </c>
      <c r="B149" s="6">
        <f>COUNTIF(D$1:D149,D149)</f>
        <v>0</v>
      </c>
    </row>
    <row r="150" spans="1:2" x14ac:dyDescent="0.45">
      <c r="A150" s="6">
        <f t="shared" si="2"/>
        <v>0</v>
      </c>
      <c r="B150" s="6">
        <f>COUNTIF(D$1:D150,D150)</f>
        <v>0</v>
      </c>
    </row>
    <row r="151" spans="1:2" x14ac:dyDescent="0.45">
      <c r="A151" s="6">
        <f t="shared" si="2"/>
        <v>0</v>
      </c>
      <c r="B151" s="6">
        <f>COUNTIF(D$1:D151,D151)</f>
        <v>0</v>
      </c>
    </row>
    <row r="152" spans="1:2" x14ac:dyDescent="0.45">
      <c r="A152" s="6">
        <f t="shared" si="2"/>
        <v>0</v>
      </c>
      <c r="B152" s="6">
        <f>COUNTIF(D$1:D152,D152)</f>
        <v>0</v>
      </c>
    </row>
    <row r="153" spans="1:2" x14ac:dyDescent="0.45">
      <c r="A153" s="6">
        <f t="shared" si="2"/>
        <v>0</v>
      </c>
      <c r="B153" s="6">
        <f>COUNTIF(D$1:D153,D153)</f>
        <v>0</v>
      </c>
    </row>
    <row r="154" spans="1:2" x14ac:dyDescent="0.45">
      <c r="A154" s="6">
        <f t="shared" si="2"/>
        <v>0</v>
      </c>
      <c r="B154" s="6">
        <f>COUNTIF(D$1:D154,D154)</f>
        <v>0</v>
      </c>
    </row>
    <row r="155" spans="1:2" x14ac:dyDescent="0.45">
      <c r="A155" s="6">
        <f t="shared" si="2"/>
        <v>0</v>
      </c>
      <c r="B155" s="6">
        <f>COUNTIF(D$1:D155,D155)</f>
        <v>0</v>
      </c>
    </row>
    <row r="156" spans="1:2" x14ac:dyDescent="0.45">
      <c r="A156" s="6">
        <f t="shared" si="2"/>
        <v>0</v>
      </c>
      <c r="B156" s="6">
        <f>COUNTIF(D$1:D156,D156)</f>
        <v>0</v>
      </c>
    </row>
    <row r="157" spans="1:2" x14ac:dyDescent="0.45">
      <c r="A157" s="6">
        <f t="shared" si="2"/>
        <v>0</v>
      </c>
      <c r="B157" s="6">
        <f>COUNTIF(D$1:D157,D157)</f>
        <v>0</v>
      </c>
    </row>
    <row r="158" spans="1:2" x14ac:dyDescent="0.45">
      <c r="A158" s="6">
        <f t="shared" si="2"/>
        <v>0</v>
      </c>
      <c r="B158" s="6">
        <f>COUNTIF(D$1:D158,D158)</f>
        <v>0</v>
      </c>
    </row>
    <row r="159" spans="1:2" x14ac:dyDescent="0.45">
      <c r="A159" s="6">
        <f t="shared" si="2"/>
        <v>0</v>
      </c>
      <c r="B159" s="6">
        <f>COUNTIF(D$1:D159,D159)</f>
        <v>0</v>
      </c>
    </row>
    <row r="160" spans="1:2" x14ac:dyDescent="0.45">
      <c r="A160" s="6">
        <f t="shared" si="2"/>
        <v>0</v>
      </c>
      <c r="B160" s="6">
        <f>COUNTIF(D$1:D160,D160)</f>
        <v>0</v>
      </c>
    </row>
    <row r="161" spans="1:2" x14ac:dyDescent="0.45">
      <c r="A161" s="6">
        <f t="shared" si="2"/>
        <v>0</v>
      </c>
      <c r="B161" s="6">
        <f>COUNTIF(D$1:D161,D161)</f>
        <v>0</v>
      </c>
    </row>
    <row r="162" spans="1:2" x14ac:dyDescent="0.45">
      <c r="A162" s="6">
        <f t="shared" si="2"/>
        <v>0</v>
      </c>
      <c r="B162" s="6">
        <f>COUNTIF(D$1:D162,D162)</f>
        <v>0</v>
      </c>
    </row>
    <row r="163" spans="1:2" x14ac:dyDescent="0.45">
      <c r="A163" s="6">
        <f t="shared" si="2"/>
        <v>0</v>
      </c>
      <c r="B163" s="6">
        <f>COUNTIF(D$1:D163,D163)</f>
        <v>0</v>
      </c>
    </row>
    <row r="164" spans="1:2" x14ac:dyDescent="0.45">
      <c r="A164" s="6">
        <f t="shared" si="2"/>
        <v>0</v>
      </c>
      <c r="B164" s="6">
        <f>COUNTIF(D$1:D164,D164)</f>
        <v>0</v>
      </c>
    </row>
    <row r="165" spans="1:2" x14ac:dyDescent="0.45">
      <c r="A165" s="6">
        <f t="shared" si="2"/>
        <v>0</v>
      </c>
      <c r="B165" s="6">
        <f>COUNTIF(D$1:D165,D165)</f>
        <v>0</v>
      </c>
    </row>
    <row r="166" spans="1:2" x14ac:dyDescent="0.45">
      <c r="A166" s="6">
        <f t="shared" si="2"/>
        <v>0</v>
      </c>
      <c r="B166" s="6">
        <f>COUNTIF(D$1:D166,D166)</f>
        <v>0</v>
      </c>
    </row>
    <row r="167" spans="1:2" x14ac:dyDescent="0.45">
      <c r="A167" s="6">
        <f t="shared" si="2"/>
        <v>0</v>
      </c>
      <c r="B167" s="6">
        <f>COUNTIF(D$1:D167,D167)</f>
        <v>0</v>
      </c>
    </row>
    <row r="168" spans="1:2" x14ac:dyDescent="0.45">
      <c r="A168" s="6">
        <f t="shared" si="2"/>
        <v>0</v>
      </c>
      <c r="B168" s="6">
        <f>COUNTIF(D$1:D168,D168)</f>
        <v>0</v>
      </c>
    </row>
    <row r="169" spans="1:2" x14ac:dyDescent="0.45">
      <c r="A169" s="6">
        <f t="shared" si="2"/>
        <v>0</v>
      </c>
      <c r="B169" s="6">
        <f>COUNTIF(D$1:D169,D169)</f>
        <v>0</v>
      </c>
    </row>
    <row r="170" spans="1:2" x14ac:dyDescent="0.45">
      <c r="A170" s="6">
        <f t="shared" si="2"/>
        <v>0</v>
      </c>
      <c r="B170" s="6">
        <f>COUNTIF(D$1:D170,D170)</f>
        <v>0</v>
      </c>
    </row>
    <row r="171" spans="1:2" x14ac:dyDescent="0.45">
      <c r="A171" s="6">
        <f t="shared" si="2"/>
        <v>0</v>
      </c>
      <c r="B171" s="6">
        <f>COUNTIF(D$1:D171,D171)</f>
        <v>0</v>
      </c>
    </row>
    <row r="172" spans="1:2" x14ac:dyDescent="0.45">
      <c r="A172" s="6">
        <f t="shared" si="2"/>
        <v>0</v>
      </c>
      <c r="B172" s="6">
        <f>COUNTIF(D$1:D172,D172)</f>
        <v>0</v>
      </c>
    </row>
    <row r="173" spans="1:2" x14ac:dyDescent="0.45">
      <c r="A173" s="6">
        <f t="shared" si="2"/>
        <v>0</v>
      </c>
      <c r="B173" s="6">
        <f>COUNTIF(D$1:D173,D173)</f>
        <v>0</v>
      </c>
    </row>
    <row r="174" spans="1:2" x14ac:dyDescent="0.45">
      <c r="A174" s="6">
        <f t="shared" si="2"/>
        <v>0</v>
      </c>
      <c r="B174" s="6">
        <f>COUNTIF(D$1:D174,D174)</f>
        <v>0</v>
      </c>
    </row>
    <row r="175" spans="1:2" x14ac:dyDescent="0.45">
      <c r="A175" s="6">
        <f t="shared" si="2"/>
        <v>0</v>
      </c>
      <c r="B175" s="6">
        <f>COUNTIF(D$1:D175,D175)</f>
        <v>0</v>
      </c>
    </row>
    <row r="176" spans="1:2" x14ac:dyDescent="0.45">
      <c r="A176" s="6">
        <f t="shared" si="2"/>
        <v>0</v>
      </c>
      <c r="B176" s="6">
        <f>COUNTIF(D$1:D176,D176)</f>
        <v>0</v>
      </c>
    </row>
    <row r="177" spans="1:2" x14ac:dyDescent="0.45">
      <c r="A177" s="6">
        <f t="shared" si="2"/>
        <v>0</v>
      </c>
      <c r="B177" s="6">
        <f>COUNTIF(D$1:D177,D177)</f>
        <v>0</v>
      </c>
    </row>
    <row r="178" spans="1:2" x14ac:dyDescent="0.45">
      <c r="A178" s="6">
        <f t="shared" si="2"/>
        <v>0</v>
      </c>
      <c r="B178" s="6">
        <f>COUNTIF(D$1:D178,D178)</f>
        <v>0</v>
      </c>
    </row>
    <row r="179" spans="1:2" x14ac:dyDescent="0.45">
      <c r="A179" s="6">
        <f t="shared" si="2"/>
        <v>0</v>
      </c>
      <c r="B179" s="6">
        <f>COUNTIF(D$1:D179,D179)</f>
        <v>0</v>
      </c>
    </row>
    <row r="180" spans="1:2" x14ac:dyDescent="0.45">
      <c r="A180" s="6">
        <f t="shared" si="2"/>
        <v>0</v>
      </c>
      <c r="B180" s="6">
        <f>COUNTIF(D$1:D180,D180)</f>
        <v>0</v>
      </c>
    </row>
    <row r="181" spans="1:2" x14ac:dyDescent="0.45">
      <c r="A181" s="6">
        <f t="shared" si="2"/>
        <v>0</v>
      </c>
      <c r="B181" s="6">
        <f>COUNTIF(D$1:D181,D181)</f>
        <v>0</v>
      </c>
    </row>
    <row r="182" spans="1:2" x14ac:dyDescent="0.45">
      <c r="A182" s="6">
        <f t="shared" si="2"/>
        <v>0</v>
      </c>
      <c r="B182" s="6">
        <f>COUNTIF(D$1:D182,D182)</f>
        <v>0</v>
      </c>
    </row>
    <row r="183" spans="1:2" x14ac:dyDescent="0.45">
      <c r="A183" s="6">
        <f t="shared" si="2"/>
        <v>0</v>
      </c>
      <c r="B183" s="6">
        <f>COUNTIF(D$1:D183,D183)</f>
        <v>0</v>
      </c>
    </row>
    <row r="184" spans="1:2" x14ac:dyDescent="0.45">
      <c r="A184" s="6">
        <f t="shared" si="2"/>
        <v>0</v>
      </c>
      <c r="B184" s="6">
        <f>COUNTIF(D$1:D184,D184)</f>
        <v>0</v>
      </c>
    </row>
    <row r="185" spans="1:2" x14ac:dyDescent="0.45">
      <c r="A185" s="6">
        <f t="shared" si="2"/>
        <v>0</v>
      </c>
      <c r="B185" s="6">
        <f>COUNTIF(D$1:D185,D185)</f>
        <v>0</v>
      </c>
    </row>
    <row r="186" spans="1:2" x14ac:dyDescent="0.45">
      <c r="A186" s="6">
        <f t="shared" si="2"/>
        <v>0</v>
      </c>
      <c r="B186" s="6">
        <f>COUNTIF(D$1:D186,D186)</f>
        <v>0</v>
      </c>
    </row>
    <row r="187" spans="1:2" x14ac:dyDescent="0.45">
      <c r="A187" s="6">
        <f t="shared" si="2"/>
        <v>0</v>
      </c>
      <c r="B187" s="6">
        <f>COUNTIF(D$1:D187,D187)</f>
        <v>0</v>
      </c>
    </row>
    <row r="188" spans="1:2" x14ac:dyDescent="0.45">
      <c r="A188" s="6">
        <f t="shared" si="2"/>
        <v>0</v>
      </c>
      <c r="B188" s="6">
        <f>COUNTIF(D$1:D188,D188)</f>
        <v>0</v>
      </c>
    </row>
    <row r="189" spans="1:2" x14ac:dyDescent="0.45">
      <c r="A189" s="6">
        <f t="shared" ref="A189:A247" si="3">IFERROR(C189*10+B189,"")</f>
        <v>0</v>
      </c>
      <c r="B189" s="6">
        <f>COUNTIF(D$1:D189,D189)</f>
        <v>0</v>
      </c>
    </row>
    <row r="190" spans="1:2" x14ac:dyDescent="0.45">
      <c r="A190" s="6">
        <f t="shared" si="3"/>
        <v>0</v>
      </c>
      <c r="B190" s="6">
        <f>COUNTIF(D$1:D190,D190)</f>
        <v>0</v>
      </c>
    </row>
    <row r="191" spans="1:2" x14ac:dyDescent="0.45">
      <c r="A191" s="6">
        <f t="shared" si="3"/>
        <v>0</v>
      </c>
      <c r="B191" s="6">
        <f>COUNTIF(D$1:D191,D191)</f>
        <v>0</v>
      </c>
    </row>
    <row r="192" spans="1:2" x14ac:dyDescent="0.45">
      <c r="A192" s="6">
        <f t="shared" si="3"/>
        <v>0</v>
      </c>
      <c r="B192" s="6">
        <f>COUNTIF(D$1:D192,D192)</f>
        <v>0</v>
      </c>
    </row>
    <row r="193" spans="1:2" x14ac:dyDescent="0.45">
      <c r="A193" s="6">
        <f t="shared" si="3"/>
        <v>0</v>
      </c>
      <c r="B193" s="6">
        <f>COUNTIF(D$1:D193,D193)</f>
        <v>0</v>
      </c>
    </row>
    <row r="194" spans="1:2" x14ac:dyDescent="0.45">
      <c r="A194" s="6">
        <f t="shared" si="3"/>
        <v>0</v>
      </c>
      <c r="B194" s="6">
        <f>COUNTIF(D$1:D194,D194)</f>
        <v>0</v>
      </c>
    </row>
    <row r="195" spans="1:2" x14ac:dyDescent="0.45">
      <c r="A195" s="6">
        <f t="shared" si="3"/>
        <v>0</v>
      </c>
      <c r="B195" s="6">
        <f>COUNTIF(D$1:D195,D195)</f>
        <v>0</v>
      </c>
    </row>
    <row r="196" spans="1:2" x14ac:dyDescent="0.45">
      <c r="A196" s="6">
        <f t="shared" si="3"/>
        <v>0</v>
      </c>
      <c r="B196" s="6">
        <f>COUNTIF(D$1:D196,D196)</f>
        <v>0</v>
      </c>
    </row>
    <row r="197" spans="1:2" x14ac:dyDescent="0.45">
      <c r="A197" s="6">
        <f t="shared" si="3"/>
        <v>0</v>
      </c>
      <c r="B197" s="6">
        <f>COUNTIF(D$1:D197,D197)</f>
        <v>0</v>
      </c>
    </row>
    <row r="198" spans="1:2" x14ac:dyDescent="0.45">
      <c r="A198" s="6">
        <f t="shared" si="3"/>
        <v>0</v>
      </c>
      <c r="B198" s="6">
        <f>COUNTIF(D$1:D198,D198)</f>
        <v>0</v>
      </c>
    </row>
    <row r="199" spans="1:2" x14ac:dyDescent="0.45">
      <c r="A199" s="6">
        <f t="shared" si="3"/>
        <v>0</v>
      </c>
      <c r="B199" s="6">
        <f>COUNTIF(D$1:D199,D199)</f>
        <v>0</v>
      </c>
    </row>
    <row r="200" spans="1:2" x14ac:dyDescent="0.45">
      <c r="A200" s="6">
        <f t="shared" si="3"/>
        <v>0</v>
      </c>
      <c r="B200" s="6">
        <f>COUNTIF(D$1:D200,D200)</f>
        <v>0</v>
      </c>
    </row>
    <row r="201" spans="1:2" x14ac:dyDescent="0.45">
      <c r="A201" s="6">
        <f t="shared" si="3"/>
        <v>0</v>
      </c>
      <c r="B201" s="6">
        <f>COUNTIF(D$1:D201,D201)</f>
        <v>0</v>
      </c>
    </row>
    <row r="202" spans="1:2" x14ac:dyDescent="0.45">
      <c r="A202" s="6">
        <f t="shared" si="3"/>
        <v>0</v>
      </c>
      <c r="B202" s="6">
        <f>COUNTIF(D$1:D202,D202)</f>
        <v>0</v>
      </c>
    </row>
    <row r="203" spans="1:2" x14ac:dyDescent="0.45">
      <c r="A203" s="6">
        <f t="shared" si="3"/>
        <v>0</v>
      </c>
      <c r="B203" s="6">
        <f>COUNTIF(D$1:D203,D203)</f>
        <v>0</v>
      </c>
    </row>
    <row r="204" spans="1:2" x14ac:dyDescent="0.45">
      <c r="A204" s="6">
        <f t="shared" si="3"/>
        <v>0</v>
      </c>
      <c r="B204" s="6">
        <f>COUNTIF(D$1:D204,D204)</f>
        <v>0</v>
      </c>
    </row>
    <row r="205" spans="1:2" x14ac:dyDescent="0.45">
      <c r="A205" s="6">
        <f t="shared" si="3"/>
        <v>0</v>
      </c>
      <c r="B205" s="6">
        <f>COUNTIF(D$1:D205,D205)</f>
        <v>0</v>
      </c>
    </row>
    <row r="206" spans="1:2" x14ac:dyDescent="0.45">
      <c r="A206" s="6">
        <f t="shared" si="3"/>
        <v>0</v>
      </c>
      <c r="B206" s="6">
        <f>COUNTIF(D$1:D206,D206)</f>
        <v>0</v>
      </c>
    </row>
    <row r="207" spans="1:2" x14ac:dyDescent="0.45">
      <c r="A207" s="6">
        <f t="shared" si="3"/>
        <v>0</v>
      </c>
      <c r="B207" s="6">
        <f>COUNTIF(D$1:D207,D207)</f>
        <v>0</v>
      </c>
    </row>
    <row r="208" spans="1:2" x14ac:dyDescent="0.45">
      <c r="A208" s="6">
        <f t="shared" si="3"/>
        <v>0</v>
      </c>
      <c r="B208" s="6">
        <f>COUNTIF(D$1:D208,D208)</f>
        <v>0</v>
      </c>
    </row>
    <row r="209" spans="1:2" x14ac:dyDescent="0.45">
      <c r="A209" s="6">
        <f t="shared" si="3"/>
        <v>0</v>
      </c>
      <c r="B209" s="6">
        <f>COUNTIF(D$1:D209,D209)</f>
        <v>0</v>
      </c>
    </row>
    <row r="210" spans="1:2" x14ac:dyDescent="0.45">
      <c r="A210" s="6">
        <f t="shared" si="3"/>
        <v>0</v>
      </c>
      <c r="B210" s="6">
        <f>COUNTIF(D$1:D210,D210)</f>
        <v>0</v>
      </c>
    </row>
    <row r="211" spans="1:2" x14ac:dyDescent="0.45">
      <c r="A211" s="6">
        <f t="shared" si="3"/>
        <v>0</v>
      </c>
      <c r="B211" s="6">
        <f>COUNTIF(D$1:D211,D211)</f>
        <v>0</v>
      </c>
    </row>
    <row r="212" spans="1:2" x14ac:dyDescent="0.45">
      <c r="A212" s="6">
        <f t="shared" si="3"/>
        <v>0</v>
      </c>
      <c r="B212" s="6">
        <f>COUNTIF(D$1:D212,D212)</f>
        <v>0</v>
      </c>
    </row>
    <row r="213" spans="1:2" x14ac:dyDescent="0.45">
      <c r="A213" s="6">
        <f t="shared" si="3"/>
        <v>0</v>
      </c>
      <c r="B213" s="6">
        <f>COUNTIF(D$1:D213,D213)</f>
        <v>0</v>
      </c>
    </row>
    <row r="214" spans="1:2" x14ac:dyDescent="0.45">
      <c r="A214" s="6">
        <f t="shared" si="3"/>
        <v>0</v>
      </c>
      <c r="B214" s="6">
        <f>COUNTIF(D$1:D214,D214)</f>
        <v>0</v>
      </c>
    </row>
    <row r="215" spans="1:2" x14ac:dyDescent="0.45">
      <c r="A215" s="6">
        <f t="shared" si="3"/>
        <v>0</v>
      </c>
      <c r="B215" s="6">
        <f>COUNTIF(D$1:D215,D215)</f>
        <v>0</v>
      </c>
    </row>
    <row r="216" spans="1:2" x14ac:dyDescent="0.45">
      <c r="A216" s="6">
        <f t="shared" si="3"/>
        <v>0</v>
      </c>
      <c r="B216" s="6">
        <f>COUNTIF(D$1:D216,D216)</f>
        <v>0</v>
      </c>
    </row>
    <row r="217" spans="1:2" x14ac:dyDescent="0.45">
      <c r="A217" s="6">
        <f t="shared" si="3"/>
        <v>0</v>
      </c>
      <c r="B217" s="6">
        <f>COUNTIF(D$1:D217,D217)</f>
        <v>0</v>
      </c>
    </row>
    <row r="218" spans="1:2" x14ac:dyDescent="0.45">
      <c r="A218" s="6">
        <f t="shared" si="3"/>
        <v>0</v>
      </c>
      <c r="B218" s="6">
        <f>COUNTIF(D$1:D218,D218)</f>
        <v>0</v>
      </c>
    </row>
    <row r="219" spans="1:2" x14ac:dyDescent="0.45">
      <c r="A219" s="6">
        <f t="shared" si="3"/>
        <v>0</v>
      </c>
      <c r="B219" s="6">
        <f>COUNTIF(D$1:D219,D219)</f>
        <v>0</v>
      </c>
    </row>
    <row r="220" spans="1:2" x14ac:dyDescent="0.45">
      <c r="A220" s="6">
        <f t="shared" si="3"/>
        <v>0</v>
      </c>
      <c r="B220" s="6">
        <f>COUNTIF(D$1:D220,D220)</f>
        <v>0</v>
      </c>
    </row>
    <row r="221" spans="1:2" x14ac:dyDescent="0.45">
      <c r="A221" s="6">
        <f t="shared" si="3"/>
        <v>0</v>
      </c>
      <c r="B221" s="6">
        <f>COUNTIF(D$1:D221,D221)</f>
        <v>0</v>
      </c>
    </row>
    <row r="222" spans="1:2" x14ac:dyDescent="0.45">
      <c r="A222" s="6">
        <f t="shared" si="3"/>
        <v>0</v>
      </c>
      <c r="B222" s="6">
        <f>COUNTIF(D$1:D222,D222)</f>
        <v>0</v>
      </c>
    </row>
    <row r="223" spans="1:2" x14ac:dyDescent="0.45">
      <c r="A223" s="6">
        <f t="shared" si="3"/>
        <v>0</v>
      </c>
      <c r="B223" s="6">
        <f>COUNTIF(D$1:D223,D223)</f>
        <v>0</v>
      </c>
    </row>
    <row r="224" spans="1:2" x14ac:dyDescent="0.45">
      <c r="A224" s="6">
        <f t="shared" si="3"/>
        <v>0</v>
      </c>
      <c r="B224" s="6">
        <f>COUNTIF(D$1:D224,D224)</f>
        <v>0</v>
      </c>
    </row>
    <row r="225" spans="1:2" x14ac:dyDescent="0.45">
      <c r="A225" s="6">
        <f t="shared" si="3"/>
        <v>0</v>
      </c>
      <c r="B225" s="6">
        <f>COUNTIF(D$1:D225,D225)</f>
        <v>0</v>
      </c>
    </row>
    <row r="226" spans="1:2" x14ac:dyDescent="0.45">
      <c r="A226" s="6">
        <f t="shared" si="3"/>
        <v>0</v>
      </c>
      <c r="B226" s="6">
        <f>COUNTIF(D$1:D226,D226)</f>
        <v>0</v>
      </c>
    </row>
    <row r="227" spans="1:2" x14ac:dyDescent="0.45">
      <c r="A227" s="6">
        <f t="shared" si="3"/>
        <v>0</v>
      </c>
      <c r="B227" s="6">
        <f>COUNTIF(D$1:D227,D227)</f>
        <v>0</v>
      </c>
    </row>
    <row r="228" spans="1:2" x14ac:dyDescent="0.45">
      <c r="A228" s="6">
        <f t="shared" si="3"/>
        <v>0</v>
      </c>
      <c r="B228" s="6">
        <f>COUNTIF(D$1:D228,D228)</f>
        <v>0</v>
      </c>
    </row>
    <row r="229" spans="1:2" x14ac:dyDescent="0.45">
      <c r="A229" s="6">
        <f t="shared" si="3"/>
        <v>0</v>
      </c>
      <c r="B229" s="6">
        <f>COUNTIF(D$1:D229,D229)</f>
        <v>0</v>
      </c>
    </row>
    <row r="230" spans="1:2" x14ac:dyDescent="0.45">
      <c r="A230" s="6">
        <f t="shared" si="3"/>
        <v>0</v>
      </c>
      <c r="B230" s="6">
        <f>COUNTIF(D$1:D230,D230)</f>
        <v>0</v>
      </c>
    </row>
    <row r="231" spans="1:2" x14ac:dyDescent="0.45">
      <c r="A231" s="6">
        <f t="shared" si="3"/>
        <v>0</v>
      </c>
      <c r="B231" s="6">
        <f>COUNTIF(D$1:D231,D231)</f>
        <v>0</v>
      </c>
    </row>
    <row r="232" spans="1:2" x14ac:dyDescent="0.45">
      <c r="A232" s="6">
        <f t="shared" si="3"/>
        <v>0</v>
      </c>
      <c r="B232" s="6">
        <f>COUNTIF(D$1:D232,D232)</f>
        <v>0</v>
      </c>
    </row>
    <row r="233" spans="1:2" x14ac:dyDescent="0.45">
      <c r="A233" s="6">
        <f t="shared" si="3"/>
        <v>0</v>
      </c>
      <c r="B233" s="6">
        <f>COUNTIF(D$1:D233,D233)</f>
        <v>0</v>
      </c>
    </row>
    <row r="234" spans="1:2" x14ac:dyDescent="0.45">
      <c r="A234" s="6">
        <f t="shared" si="3"/>
        <v>0</v>
      </c>
      <c r="B234" s="6">
        <f>COUNTIF(D$1:D234,D234)</f>
        <v>0</v>
      </c>
    </row>
    <row r="235" spans="1:2" x14ac:dyDescent="0.45">
      <c r="A235" s="6">
        <f t="shared" si="3"/>
        <v>0</v>
      </c>
      <c r="B235" s="6">
        <f>COUNTIF(D$1:D235,D235)</f>
        <v>0</v>
      </c>
    </row>
    <row r="236" spans="1:2" x14ac:dyDescent="0.45">
      <c r="A236" s="6">
        <f t="shared" si="3"/>
        <v>0</v>
      </c>
      <c r="B236" s="6">
        <f>COUNTIF(D$1:D236,D236)</f>
        <v>0</v>
      </c>
    </row>
    <row r="237" spans="1:2" x14ac:dyDescent="0.45">
      <c r="A237" s="6">
        <f t="shared" si="3"/>
        <v>0</v>
      </c>
      <c r="B237" s="6">
        <f>COUNTIF(D$1:D237,D237)</f>
        <v>0</v>
      </c>
    </row>
    <row r="238" spans="1:2" x14ac:dyDescent="0.45">
      <c r="A238" s="6">
        <f t="shared" si="3"/>
        <v>0</v>
      </c>
      <c r="B238" s="6">
        <f>COUNTIF(D$1:D238,D238)</f>
        <v>0</v>
      </c>
    </row>
    <row r="239" spans="1:2" x14ac:dyDescent="0.45">
      <c r="A239" s="6">
        <f t="shared" si="3"/>
        <v>0</v>
      </c>
      <c r="B239" s="6">
        <f>COUNTIF(D$1:D239,D239)</f>
        <v>0</v>
      </c>
    </row>
    <row r="240" spans="1:2" x14ac:dyDescent="0.45">
      <c r="A240" s="6">
        <f t="shared" si="3"/>
        <v>0</v>
      </c>
      <c r="B240" s="6">
        <f>COUNTIF(D$1:D240,D240)</f>
        <v>0</v>
      </c>
    </row>
    <row r="241" spans="1:2" x14ac:dyDescent="0.45">
      <c r="A241" s="6">
        <f t="shared" si="3"/>
        <v>0</v>
      </c>
      <c r="B241" s="6">
        <f>COUNTIF(D$1:D241,D241)</f>
        <v>0</v>
      </c>
    </row>
    <row r="242" spans="1:2" x14ac:dyDescent="0.45">
      <c r="A242" s="6">
        <f t="shared" si="3"/>
        <v>0</v>
      </c>
      <c r="B242" s="6">
        <f>COUNTIF(D$1:D242,D242)</f>
        <v>0</v>
      </c>
    </row>
    <row r="243" spans="1:2" x14ac:dyDescent="0.45">
      <c r="A243" s="6">
        <f t="shared" si="3"/>
        <v>0</v>
      </c>
      <c r="B243" s="6">
        <f>COUNTIF(D$1:D243,D243)</f>
        <v>0</v>
      </c>
    </row>
    <row r="244" spans="1:2" x14ac:dyDescent="0.45">
      <c r="A244" s="6">
        <f t="shared" si="3"/>
        <v>0</v>
      </c>
      <c r="B244" s="6">
        <f>COUNTIF(D$1:D244,D244)</f>
        <v>0</v>
      </c>
    </row>
    <row r="245" spans="1:2" x14ac:dyDescent="0.45">
      <c r="A245" s="6">
        <f t="shared" si="3"/>
        <v>0</v>
      </c>
      <c r="B245" s="6">
        <f>COUNTIF(D$1:D245,D245)</f>
        <v>0</v>
      </c>
    </row>
    <row r="246" spans="1:2" x14ac:dyDescent="0.45">
      <c r="A246" s="6">
        <f t="shared" si="3"/>
        <v>0</v>
      </c>
      <c r="B246" s="6">
        <f>COUNTIF(D$1:D246,D246)</f>
        <v>0</v>
      </c>
    </row>
    <row r="247" spans="1:2" x14ac:dyDescent="0.45">
      <c r="A247" s="6">
        <f t="shared" si="3"/>
        <v>0</v>
      </c>
      <c r="B247" s="6">
        <f>COUNTIF(D$1:D247,D247)</f>
        <v>0</v>
      </c>
    </row>
    <row r="248" spans="1:2" x14ac:dyDescent="0.45">
      <c r="A248" s="6">
        <f t="shared" ref="A248:A309" si="4">IFERROR(C248*10+B248,"")</f>
        <v>0</v>
      </c>
      <c r="B248" s="6">
        <f>COUNTIF(D$1:D248,D248)</f>
        <v>0</v>
      </c>
    </row>
    <row r="249" spans="1:2" x14ac:dyDescent="0.45">
      <c r="A249" s="6">
        <f t="shared" si="4"/>
        <v>0</v>
      </c>
      <c r="B249" s="6">
        <f>COUNTIF(D$1:D249,D249)</f>
        <v>0</v>
      </c>
    </row>
    <row r="250" spans="1:2" x14ac:dyDescent="0.45">
      <c r="A250" s="6">
        <f t="shared" si="4"/>
        <v>0</v>
      </c>
      <c r="B250" s="6">
        <f>COUNTIF(D$1:D250,D250)</f>
        <v>0</v>
      </c>
    </row>
    <row r="251" spans="1:2" x14ac:dyDescent="0.45">
      <c r="A251" s="6">
        <f t="shared" si="4"/>
        <v>0</v>
      </c>
      <c r="B251" s="6">
        <f>COUNTIF(D$1:D251,D251)</f>
        <v>0</v>
      </c>
    </row>
    <row r="252" spans="1:2" x14ac:dyDescent="0.45">
      <c r="A252" s="6">
        <f t="shared" si="4"/>
        <v>0</v>
      </c>
      <c r="B252" s="6">
        <f>COUNTIF(D$1:D252,D252)</f>
        <v>0</v>
      </c>
    </row>
    <row r="253" spans="1:2" x14ac:dyDescent="0.45">
      <c r="A253" s="6">
        <f t="shared" si="4"/>
        <v>0</v>
      </c>
      <c r="B253" s="6">
        <f>COUNTIF(D$1:D253,D253)</f>
        <v>0</v>
      </c>
    </row>
    <row r="254" spans="1:2" x14ac:dyDescent="0.45">
      <c r="A254" s="6">
        <f t="shared" si="4"/>
        <v>0</v>
      </c>
      <c r="B254" s="6">
        <f>COUNTIF(D$1:D254,D254)</f>
        <v>0</v>
      </c>
    </row>
    <row r="255" spans="1:2" x14ac:dyDescent="0.45">
      <c r="A255" s="6">
        <f t="shared" si="4"/>
        <v>0</v>
      </c>
      <c r="B255" s="6">
        <f>COUNTIF(D$1:D255,D255)</f>
        <v>0</v>
      </c>
    </row>
    <row r="256" spans="1:2" x14ac:dyDescent="0.45">
      <c r="A256" s="6">
        <f t="shared" si="4"/>
        <v>0</v>
      </c>
      <c r="B256" s="6">
        <f>COUNTIF(D$1:D256,D256)</f>
        <v>0</v>
      </c>
    </row>
    <row r="257" spans="1:2" x14ac:dyDescent="0.45">
      <c r="A257" s="6">
        <f t="shared" si="4"/>
        <v>0</v>
      </c>
      <c r="B257" s="6">
        <f>COUNTIF(D$1:D257,D257)</f>
        <v>0</v>
      </c>
    </row>
    <row r="258" spans="1:2" x14ac:dyDescent="0.45">
      <c r="A258" s="6">
        <f t="shared" si="4"/>
        <v>0</v>
      </c>
      <c r="B258" s="6">
        <f>COUNTIF(D$1:D258,D258)</f>
        <v>0</v>
      </c>
    </row>
    <row r="259" spans="1:2" x14ac:dyDescent="0.45">
      <c r="A259" s="6">
        <f t="shared" si="4"/>
        <v>0</v>
      </c>
      <c r="B259" s="6">
        <f>COUNTIF(D$1:D259,D259)</f>
        <v>0</v>
      </c>
    </row>
    <row r="260" spans="1:2" x14ac:dyDescent="0.45">
      <c r="A260" s="6">
        <f t="shared" si="4"/>
        <v>0</v>
      </c>
      <c r="B260" s="6">
        <f>COUNTIF(D$1:D260,D260)</f>
        <v>0</v>
      </c>
    </row>
    <row r="261" spans="1:2" x14ac:dyDescent="0.45">
      <c r="A261" s="6">
        <f t="shared" si="4"/>
        <v>0</v>
      </c>
      <c r="B261" s="6">
        <f>COUNTIF(D$1:D261,D261)</f>
        <v>0</v>
      </c>
    </row>
    <row r="262" spans="1:2" x14ac:dyDescent="0.45">
      <c r="A262" s="6">
        <f t="shared" si="4"/>
        <v>0</v>
      </c>
      <c r="B262" s="6">
        <f>COUNTIF(D$1:D262,D262)</f>
        <v>0</v>
      </c>
    </row>
    <row r="263" spans="1:2" x14ac:dyDescent="0.45">
      <c r="A263" s="6">
        <f t="shared" si="4"/>
        <v>0</v>
      </c>
      <c r="B263" s="6">
        <f>COUNTIF(D$1:D263,D263)</f>
        <v>0</v>
      </c>
    </row>
    <row r="264" spans="1:2" x14ac:dyDescent="0.45">
      <c r="A264" s="6">
        <f t="shared" si="4"/>
        <v>0</v>
      </c>
      <c r="B264" s="6">
        <f>COUNTIF(D$1:D264,D264)</f>
        <v>0</v>
      </c>
    </row>
    <row r="265" spans="1:2" x14ac:dyDescent="0.45">
      <c r="A265" s="6">
        <f t="shared" si="4"/>
        <v>0</v>
      </c>
      <c r="B265" s="6">
        <f>COUNTIF(D$1:D265,D265)</f>
        <v>0</v>
      </c>
    </row>
    <row r="266" spans="1:2" x14ac:dyDescent="0.45">
      <c r="A266" s="6">
        <f t="shared" si="4"/>
        <v>0</v>
      </c>
      <c r="B266" s="6">
        <f>COUNTIF(D$1:D266,D266)</f>
        <v>0</v>
      </c>
    </row>
    <row r="267" spans="1:2" x14ac:dyDescent="0.45">
      <c r="A267" s="6">
        <f t="shared" si="4"/>
        <v>0</v>
      </c>
      <c r="B267" s="6">
        <f>COUNTIF(D$1:D267,D267)</f>
        <v>0</v>
      </c>
    </row>
    <row r="268" spans="1:2" x14ac:dyDescent="0.45">
      <c r="A268" s="6">
        <f t="shared" si="4"/>
        <v>0</v>
      </c>
      <c r="B268" s="6">
        <f>COUNTIF(D$1:D268,D268)</f>
        <v>0</v>
      </c>
    </row>
    <row r="269" spans="1:2" x14ac:dyDescent="0.45">
      <c r="A269" s="6">
        <f t="shared" si="4"/>
        <v>0</v>
      </c>
      <c r="B269" s="6">
        <f>COUNTIF(D$1:D269,D269)</f>
        <v>0</v>
      </c>
    </row>
    <row r="270" spans="1:2" x14ac:dyDescent="0.45">
      <c r="A270" s="6">
        <f t="shared" si="4"/>
        <v>0</v>
      </c>
      <c r="B270" s="6">
        <f>COUNTIF(D$1:D270,D270)</f>
        <v>0</v>
      </c>
    </row>
    <row r="271" spans="1:2" x14ac:dyDescent="0.45">
      <c r="A271" s="6">
        <f t="shared" si="4"/>
        <v>0</v>
      </c>
      <c r="B271" s="6">
        <f>COUNTIF(D$1:D271,D271)</f>
        <v>0</v>
      </c>
    </row>
    <row r="272" spans="1:2" x14ac:dyDescent="0.45">
      <c r="A272" s="6">
        <f t="shared" si="4"/>
        <v>0</v>
      </c>
      <c r="B272" s="6">
        <f>COUNTIF(D$1:D272,D272)</f>
        <v>0</v>
      </c>
    </row>
    <row r="273" spans="1:2" x14ac:dyDescent="0.45">
      <c r="A273" s="6">
        <f t="shared" si="4"/>
        <v>0</v>
      </c>
      <c r="B273" s="6">
        <f>COUNTIF(D$1:D273,D273)</f>
        <v>0</v>
      </c>
    </row>
    <row r="274" spans="1:2" x14ac:dyDescent="0.45">
      <c r="A274" s="6">
        <f t="shared" si="4"/>
        <v>0</v>
      </c>
      <c r="B274" s="6">
        <f>COUNTIF(D$1:D274,D274)</f>
        <v>0</v>
      </c>
    </row>
    <row r="275" spans="1:2" x14ac:dyDescent="0.45">
      <c r="A275" s="6">
        <f t="shared" si="4"/>
        <v>0</v>
      </c>
      <c r="B275" s="6">
        <f>COUNTIF(D$1:D275,D275)</f>
        <v>0</v>
      </c>
    </row>
    <row r="276" spans="1:2" x14ac:dyDescent="0.45">
      <c r="A276" s="6">
        <f t="shared" si="4"/>
        <v>0</v>
      </c>
      <c r="B276" s="6">
        <f>COUNTIF(D$1:D276,D276)</f>
        <v>0</v>
      </c>
    </row>
    <row r="277" spans="1:2" x14ac:dyDescent="0.45">
      <c r="A277" s="6">
        <f t="shared" si="4"/>
        <v>0</v>
      </c>
      <c r="B277" s="6">
        <f>COUNTIF(D$1:D277,D277)</f>
        <v>0</v>
      </c>
    </row>
    <row r="278" spans="1:2" x14ac:dyDescent="0.45">
      <c r="A278" s="6">
        <f t="shared" si="4"/>
        <v>0</v>
      </c>
      <c r="B278" s="6">
        <f>COUNTIF(D$1:D278,D278)</f>
        <v>0</v>
      </c>
    </row>
    <row r="279" spans="1:2" x14ac:dyDescent="0.45">
      <c r="A279" s="6">
        <f t="shared" si="4"/>
        <v>0</v>
      </c>
      <c r="B279" s="6">
        <f>COUNTIF(D$1:D279,D279)</f>
        <v>0</v>
      </c>
    </row>
    <row r="280" spans="1:2" x14ac:dyDescent="0.45">
      <c r="A280" s="6">
        <f t="shared" si="4"/>
        <v>0</v>
      </c>
      <c r="B280" s="6">
        <f>COUNTIF(D$1:D280,D280)</f>
        <v>0</v>
      </c>
    </row>
    <row r="281" spans="1:2" x14ac:dyDescent="0.45">
      <c r="A281" s="6">
        <f t="shared" si="4"/>
        <v>0</v>
      </c>
      <c r="B281" s="6">
        <f>COUNTIF(D$1:D281,D281)</f>
        <v>0</v>
      </c>
    </row>
    <row r="282" spans="1:2" x14ac:dyDescent="0.45">
      <c r="A282" s="6">
        <f t="shared" si="4"/>
        <v>0</v>
      </c>
      <c r="B282" s="6">
        <f>COUNTIF(D$1:D282,D282)</f>
        <v>0</v>
      </c>
    </row>
    <row r="283" spans="1:2" x14ac:dyDescent="0.45">
      <c r="A283" s="6">
        <f t="shared" si="4"/>
        <v>0</v>
      </c>
      <c r="B283" s="6">
        <f>COUNTIF(D$1:D283,D283)</f>
        <v>0</v>
      </c>
    </row>
    <row r="284" spans="1:2" x14ac:dyDescent="0.45">
      <c r="A284" s="6">
        <f t="shared" si="4"/>
        <v>0</v>
      </c>
      <c r="B284" s="6">
        <f>COUNTIF(D$1:D284,D284)</f>
        <v>0</v>
      </c>
    </row>
    <row r="285" spans="1:2" x14ac:dyDescent="0.45">
      <c r="A285" s="6">
        <f t="shared" si="4"/>
        <v>0</v>
      </c>
      <c r="B285" s="6">
        <f>COUNTIF(D$1:D285,D285)</f>
        <v>0</v>
      </c>
    </row>
    <row r="286" spans="1:2" x14ac:dyDescent="0.45">
      <c r="A286" s="6">
        <f t="shared" si="4"/>
        <v>0</v>
      </c>
      <c r="B286" s="6">
        <f>COUNTIF(D$1:D286,D286)</f>
        <v>0</v>
      </c>
    </row>
    <row r="287" spans="1:2" x14ac:dyDescent="0.45">
      <c r="A287" s="6">
        <f t="shared" si="4"/>
        <v>0</v>
      </c>
      <c r="B287" s="6">
        <f>COUNTIF(D$1:D287,D287)</f>
        <v>0</v>
      </c>
    </row>
    <row r="288" spans="1:2" x14ac:dyDescent="0.45">
      <c r="A288" s="6">
        <f t="shared" si="4"/>
        <v>0</v>
      </c>
      <c r="B288" s="6">
        <f>COUNTIF(D$1:D288,D288)</f>
        <v>0</v>
      </c>
    </row>
    <row r="289" spans="1:2" x14ac:dyDescent="0.45">
      <c r="A289" s="6">
        <f t="shared" si="4"/>
        <v>0</v>
      </c>
      <c r="B289" s="6">
        <f>COUNTIF(D$1:D289,D289)</f>
        <v>0</v>
      </c>
    </row>
    <row r="290" spans="1:2" x14ac:dyDescent="0.45">
      <c r="A290" s="6">
        <f t="shared" si="4"/>
        <v>0</v>
      </c>
      <c r="B290" s="6">
        <f>COUNTIF(D$1:D290,D290)</f>
        <v>0</v>
      </c>
    </row>
    <row r="291" spans="1:2" x14ac:dyDescent="0.45">
      <c r="A291" s="6">
        <f t="shared" si="4"/>
        <v>0</v>
      </c>
      <c r="B291" s="6">
        <f>COUNTIF(D$1:D291,D291)</f>
        <v>0</v>
      </c>
    </row>
    <row r="292" spans="1:2" x14ac:dyDescent="0.45">
      <c r="A292" s="6">
        <f t="shared" si="4"/>
        <v>0</v>
      </c>
      <c r="B292" s="6">
        <f>COUNTIF(D$1:D292,D292)</f>
        <v>0</v>
      </c>
    </row>
    <row r="293" spans="1:2" x14ac:dyDescent="0.45">
      <c r="A293" s="6">
        <f t="shared" si="4"/>
        <v>0</v>
      </c>
      <c r="B293" s="6">
        <f>COUNTIF(D$1:D293,D293)</f>
        <v>0</v>
      </c>
    </row>
    <row r="294" spans="1:2" x14ac:dyDescent="0.45">
      <c r="A294" s="6">
        <f t="shared" si="4"/>
        <v>0</v>
      </c>
      <c r="B294" s="6">
        <f>COUNTIF(D$1:D294,D294)</f>
        <v>0</v>
      </c>
    </row>
    <row r="295" spans="1:2" x14ac:dyDescent="0.45">
      <c r="A295" s="6">
        <f t="shared" si="4"/>
        <v>0</v>
      </c>
      <c r="B295" s="6">
        <f>COUNTIF(D$1:D295,D295)</f>
        <v>0</v>
      </c>
    </row>
    <row r="296" spans="1:2" x14ac:dyDescent="0.45">
      <c r="A296" s="6">
        <f t="shared" si="4"/>
        <v>0</v>
      </c>
      <c r="B296" s="6">
        <f>COUNTIF(D$1:D296,D296)</f>
        <v>0</v>
      </c>
    </row>
    <row r="297" spans="1:2" x14ac:dyDescent="0.45">
      <c r="A297" s="6">
        <f t="shared" si="4"/>
        <v>0</v>
      </c>
      <c r="B297" s="6">
        <f>COUNTIF(D$1:D297,D297)</f>
        <v>0</v>
      </c>
    </row>
    <row r="298" spans="1:2" x14ac:dyDescent="0.45">
      <c r="A298" s="6">
        <f t="shared" si="4"/>
        <v>0</v>
      </c>
      <c r="B298" s="6">
        <f>COUNTIF(D$1:D298,D298)</f>
        <v>0</v>
      </c>
    </row>
    <row r="299" spans="1:2" x14ac:dyDescent="0.45">
      <c r="A299" s="6">
        <f t="shared" si="4"/>
        <v>0</v>
      </c>
      <c r="B299" s="6">
        <f>COUNTIF(D$1:D299,D299)</f>
        <v>0</v>
      </c>
    </row>
    <row r="300" spans="1:2" x14ac:dyDescent="0.45">
      <c r="A300" s="6">
        <f t="shared" si="4"/>
        <v>0</v>
      </c>
      <c r="B300" s="6">
        <f>COUNTIF(D$1:D300,D300)</f>
        <v>0</v>
      </c>
    </row>
    <row r="301" spans="1:2" x14ac:dyDescent="0.45">
      <c r="A301" s="6">
        <f t="shared" si="4"/>
        <v>0</v>
      </c>
      <c r="B301" s="6">
        <f>COUNTIF(D$1:D301,D301)</f>
        <v>0</v>
      </c>
    </row>
    <row r="302" spans="1:2" x14ac:dyDescent="0.45">
      <c r="A302" s="6">
        <f t="shared" si="4"/>
        <v>0</v>
      </c>
      <c r="B302" s="6">
        <f>COUNTIF(D$1:D302,D302)</f>
        <v>0</v>
      </c>
    </row>
    <row r="303" spans="1:2" x14ac:dyDescent="0.45">
      <c r="A303" s="6">
        <f t="shared" si="4"/>
        <v>0</v>
      </c>
      <c r="B303" s="6">
        <f>COUNTIF(D$1:D303,D303)</f>
        <v>0</v>
      </c>
    </row>
    <row r="304" spans="1:2" x14ac:dyDescent="0.45">
      <c r="A304" s="6">
        <f t="shared" si="4"/>
        <v>0</v>
      </c>
      <c r="B304" s="6">
        <f>COUNTIF(D$1:D304,D304)</f>
        <v>0</v>
      </c>
    </row>
    <row r="305" spans="1:2" x14ac:dyDescent="0.45">
      <c r="A305" s="6">
        <f t="shared" si="4"/>
        <v>0</v>
      </c>
      <c r="B305" s="6">
        <f>COUNTIF(D$1:D305,D305)</f>
        <v>0</v>
      </c>
    </row>
    <row r="306" spans="1:2" x14ac:dyDescent="0.45">
      <c r="A306" s="6">
        <f t="shared" si="4"/>
        <v>0</v>
      </c>
      <c r="B306" s="6">
        <f>COUNTIF(D$1:D306,D306)</f>
        <v>0</v>
      </c>
    </row>
    <row r="307" spans="1:2" x14ac:dyDescent="0.45">
      <c r="A307" s="6">
        <f t="shared" si="4"/>
        <v>0</v>
      </c>
      <c r="B307" s="6">
        <f>COUNTIF(D$1:D307,D307)</f>
        <v>0</v>
      </c>
    </row>
    <row r="308" spans="1:2" x14ac:dyDescent="0.45">
      <c r="A308" s="6">
        <f t="shared" si="4"/>
        <v>0</v>
      </c>
      <c r="B308" s="6">
        <f>COUNTIF(D$1:D308,D308)</f>
        <v>0</v>
      </c>
    </row>
    <row r="309" spans="1:2" x14ac:dyDescent="0.45">
      <c r="A309" s="6">
        <f t="shared" si="4"/>
        <v>0</v>
      </c>
      <c r="B309" s="6">
        <f>COUNTIF(D$1:D309,D309)</f>
        <v>0</v>
      </c>
    </row>
    <row r="310" spans="1:2" x14ac:dyDescent="0.45">
      <c r="A310" s="6">
        <f t="shared" ref="A310:A316" si="5">IFERROR(C310*10+B310,"")</f>
        <v>0</v>
      </c>
      <c r="B310" s="6">
        <f>COUNTIF(D$1:D310,D310)</f>
        <v>0</v>
      </c>
    </row>
    <row r="311" spans="1:2" x14ac:dyDescent="0.45">
      <c r="A311" s="6">
        <f t="shared" si="5"/>
        <v>0</v>
      </c>
      <c r="B311" s="6">
        <f>COUNTIF(D$1:D311,D311)</f>
        <v>0</v>
      </c>
    </row>
    <row r="312" spans="1:2" x14ac:dyDescent="0.45">
      <c r="A312" s="6">
        <f t="shared" si="5"/>
        <v>0</v>
      </c>
      <c r="B312" s="6">
        <f>COUNTIF(D$1:D312,D312)</f>
        <v>0</v>
      </c>
    </row>
    <row r="313" spans="1:2" x14ac:dyDescent="0.45">
      <c r="A313" s="6">
        <f t="shared" si="5"/>
        <v>0</v>
      </c>
      <c r="B313" s="6">
        <f>COUNTIF(D$1:D313,D313)</f>
        <v>0</v>
      </c>
    </row>
    <row r="314" spans="1:2" x14ac:dyDescent="0.45">
      <c r="A314" s="6">
        <f t="shared" si="5"/>
        <v>0</v>
      </c>
      <c r="B314" s="6">
        <f>COUNTIF(D$1:D314,D314)</f>
        <v>0</v>
      </c>
    </row>
    <row r="315" spans="1:2" x14ac:dyDescent="0.45">
      <c r="A315" s="6">
        <f t="shared" si="5"/>
        <v>0</v>
      </c>
      <c r="B315" s="6">
        <f>COUNTIF(D$1:D315,D315)</f>
        <v>0</v>
      </c>
    </row>
    <row r="316" spans="1:2" x14ac:dyDescent="0.45">
      <c r="A316" s="6">
        <f t="shared" si="5"/>
        <v>0</v>
      </c>
      <c r="B316" s="6">
        <f>COUNTIF(D$1:D316,D316)</f>
        <v>0</v>
      </c>
    </row>
  </sheetData>
  <autoFilter ref="A1:R358" xr:uid="{EF7DC890-2D9A-4A3D-907A-D11C77A02737}"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AB08-D5F1-42C2-8232-EB4590D0D30C}">
  <dimension ref="A1:R7"/>
  <sheetViews>
    <sheetView zoomScale="95" workbookViewId="0">
      <selection activeCell="R2" sqref="R2"/>
    </sheetView>
  </sheetViews>
  <sheetFormatPr defaultRowHeight="12.6" x14ac:dyDescent="0.45"/>
  <cols>
    <col min="1" max="17" width="8.796875" style="1"/>
    <col min="18" max="18" width="9.5" style="1" bestFit="1" customWidth="1"/>
    <col min="19" max="16384" width="8.796875" style="1"/>
  </cols>
  <sheetData>
    <row r="1" spans="1:18" x14ac:dyDescent="0.45">
      <c r="A1" s="6" t="str">
        <f>B1&amp;"・"&amp;H1</f>
        <v>チーム名・性別</v>
      </c>
      <c r="B1" s="2" t="s">
        <v>19</v>
      </c>
      <c r="C1" s="5" t="s">
        <v>14</v>
      </c>
      <c r="D1" s="5" t="s">
        <v>15</v>
      </c>
      <c r="E1" s="5" t="s">
        <v>16</v>
      </c>
      <c r="F1" s="2" t="s">
        <v>5</v>
      </c>
      <c r="G1" s="3" t="s">
        <v>20</v>
      </c>
      <c r="H1" s="43" t="s">
        <v>11</v>
      </c>
      <c r="I1" s="3" t="s">
        <v>21</v>
      </c>
      <c r="J1" s="1" t="s">
        <v>13</v>
      </c>
      <c r="K1" s="1" t="s">
        <v>7</v>
      </c>
      <c r="L1" s="1" t="s">
        <v>8</v>
      </c>
      <c r="M1" s="1" t="s">
        <v>9</v>
      </c>
      <c r="N1" s="1" t="s">
        <v>10</v>
      </c>
      <c r="Q1" s="1" t="s">
        <v>102</v>
      </c>
      <c r="R1" s="42">
        <v>46113</v>
      </c>
    </row>
    <row r="2" spans="1:18" x14ac:dyDescent="0.45">
      <c r="A2" s="6" t="str">
        <f>B2&amp;"・"&amp;H2</f>
        <v>あああ中・男</v>
      </c>
      <c r="B2" s="1" t="s">
        <v>91</v>
      </c>
      <c r="F2" s="1" t="s">
        <v>82</v>
      </c>
      <c r="G2" s="1" t="s">
        <v>100</v>
      </c>
      <c r="H2" s="1" t="s">
        <v>75</v>
      </c>
      <c r="I2" s="1" t="s">
        <v>88</v>
      </c>
      <c r="J2" s="1" t="s">
        <v>105</v>
      </c>
      <c r="K2" s="1" t="s">
        <v>127</v>
      </c>
      <c r="L2" s="1" t="s">
        <v>128</v>
      </c>
      <c r="M2" s="1" t="s">
        <v>129</v>
      </c>
      <c r="N2" s="1" t="s">
        <v>130</v>
      </c>
    </row>
    <row r="3" spans="1:18" x14ac:dyDescent="0.45">
      <c r="A3" s="6" t="str">
        <f t="shared" ref="A3:A7" si="0">B3&amp;"・"&amp;H3</f>
        <v>あああ中・女</v>
      </c>
      <c r="B3" s="1" t="s">
        <v>91</v>
      </c>
      <c r="F3" s="1" t="s">
        <v>83</v>
      </c>
      <c r="G3" s="1" t="s">
        <v>104</v>
      </c>
      <c r="H3" s="1" t="s">
        <v>103</v>
      </c>
      <c r="I3" s="1" t="s">
        <v>88</v>
      </c>
      <c r="J3" s="1" t="s">
        <v>105</v>
      </c>
      <c r="K3" s="1" t="s">
        <v>131</v>
      </c>
      <c r="L3" s="1" t="s">
        <v>132</v>
      </c>
      <c r="M3" s="1" t="s">
        <v>133</v>
      </c>
      <c r="N3" s="1" t="s">
        <v>134</v>
      </c>
    </row>
    <row r="4" spans="1:18" x14ac:dyDescent="0.45">
      <c r="A4" s="6" t="str">
        <f t="shared" si="0"/>
        <v>いいい中・男</v>
      </c>
      <c r="B4" s="1" t="s">
        <v>92</v>
      </c>
      <c r="F4" s="1" t="s">
        <v>84</v>
      </c>
      <c r="G4" s="1" t="s">
        <v>100</v>
      </c>
      <c r="H4" s="1" t="s">
        <v>75</v>
      </c>
      <c r="I4" s="1" t="s">
        <v>88</v>
      </c>
      <c r="J4" s="1" t="s">
        <v>105</v>
      </c>
      <c r="K4" s="1" t="s">
        <v>135</v>
      </c>
      <c r="L4" s="1" t="s">
        <v>136</v>
      </c>
      <c r="M4" s="1" t="s">
        <v>137</v>
      </c>
      <c r="N4" s="1" t="s">
        <v>138</v>
      </c>
    </row>
    <row r="5" spans="1:18" x14ac:dyDescent="0.45">
      <c r="A5" s="6" t="str">
        <f t="shared" si="0"/>
        <v>いいい中・女</v>
      </c>
      <c r="B5" s="1" t="s">
        <v>92</v>
      </c>
      <c r="F5" s="1" t="s">
        <v>85</v>
      </c>
      <c r="G5" s="1" t="s">
        <v>104</v>
      </c>
      <c r="H5" s="1" t="s">
        <v>103</v>
      </c>
      <c r="I5" s="1" t="s">
        <v>88</v>
      </c>
      <c r="J5" s="1" t="s">
        <v>105</v>
      </c>
      <c r="K5" s="1" t="s">
        <v>127</v>
      </c>
      <c r="L5" s="1" t="s">
        <v>128</v>
      </c>
      <c r="M5" s="1" t="s">
        <v>129</v>
      </c>
      <c r="N5" s="1" t="s">
        <v>130</v>
      </c>
    </row>
    <row r="6" spans="1:18" x14ac:dyDescent="0.45">
      <c r="A6" s="6" t="str">
        <f t="shared" si="0"/>
        <v>ううう中・男</v>
      </c>
      <c r="B6" s="1" t="s">
        <v>93</v>
      </c>
      <c r="F6" s="1" t="s">
        <v>86</v>
      </c>
      <c r="G6" s="1" t="s">
        <v>100</v>
      </c>
      <c r="H6" s="1" t="s">
        <v>75</v>
      </c>
      <c r="I6" s="1" t="s">
        <v>88</v>
      </c>
      <c r="J6" s="1" t="s">
        <v>105</v>
      </c>
      <c r="K6" s="1" t="s">
        <v>131</v>
      </c>
      <c r="L6" s="1" t="s">
        <v>132</v>
      </c>
      <c r="M6" s="1" t="s">
        <v>133</v>
      </c>
      <c r="N6" s="1" t="s">
        <v>134</v>
      </c>
    </row>
    <row r="7" spans="1:18" x14ac:dyDescent="0.45">
      <c r="A7" s="6" t="str">
        <f t="shared" si="0"/>
        <v>ううう中・女</v>
      </c>
      <c r="B7" s="1" t="s">
        <v>93</v>
      </c>
      <c r="F7" s="1" t="s">
        <v>87</v>
      </c>
      <c r="G7" s="1" t="s">
        <v>104</v>
      </c>
      <c r="H7" s="1" t="s">
        <v>103</v>
      </c>
      <c r="I7" s="1" t="s">
        <v>88</v>
      </c>
      <c r="J7" s="1" t="s">
        <v>105</v>
      </c>
      <c r="K7" s="1" t="s">
        <v>135</v>
      </c>
      <c r="L7" s="1" t="s">
        <v>136</v>
      </c>
      <c r="M7" s="1" t="s">
        <v>137</v>
      </c>
      <c r="N7" s="1" t="s">
        <v>138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記録証</vt:lpstr>
      <vt:lpstr>記録証リレー</vt:lpstr>
      <vt:lpstr>データ貼付</vt:lpstr>
      <vt:lpstr>データ貼付リレー</vt:lpstr>
      <vt:lpstr>記録証!Print_Area</vt:lpstr>
      <vt:lpstr>記録証リレー!Print_Area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強 高橋</cp:lastModifiedBy>
  <cp:lastPrinted>2026-03-05T07:34:08Z</cp:lastPrinted>
  <dcterms:created xsi:type="dcterms:W3CDTF">2025-10-14T23:40:22Z</dcterms:created>
  <dcterms:modified xsi:type="dcterms:W3CDTF">2026-03-05T07:34:16Z</dcterms:modified>
</cp:coreProperties>
</file>