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ys62\Desktop\陸上フォルダ\1_webページ\06_小学生陸上\"/>
    </mc:Choice>
  </mc:AlternateContent>
  <xr:revisionPtr revIDLastSave="0" documentId="13_ncr:1_{4D1432FD-F424-4CD9-B8EF-22192A3D3582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申込書" sheetId="14" r:id="rId1"/>
    <sheet name="クラス・種目リスト" sheetId="16" r:id="rId2"/>
  </sheets>
  <definedNames>
    <definedName name="_xlnm.Print_Area" localSheetId="0">申込書!$A$1:$CY$62</definedName>
    <definedName name="_xlnm.Print_Titles" localSheetId="0">申込書!$1:$18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62" i="14" l="1"/>
  <c r="AI62" i="14"/>
  <c r="AF62" i="14"/>
  <c r="V62" i="14"/>
  <c r="L62" i="14"/>
  <c r="J62" i="14"/>
  <c r="I62" i="14"/>
  <c r="B62" i="14"/>
  <c r="BG61" i="14"/>
  <c r="AI61" i="14"/>
  <c r="AF61" i="14"/>
  <c r="V61" i="14"/>
  <c r="L61" i="14"/>
  <c r="J61" i="14"/>
  <c r="I61" i="14"/>
  <c r="B61" i="14"/>
  <c r="BG60" i="14"/>
  <c r="AI60" i="14"/>
  <c r="AF60" i="14"/>
  <c r="V60" i="14"/>
  <c r="L60" i="14"/>
  <c r="J60" i="14"/>
  <c r="I60" i="14"/>
  <c r="B60" i="14"/>
  <c r="BG59" i="14"/>
  <c r="AI59" i="14"/>
  <c r="AF59" i="14"/>
  <c r="V59" i="14"/>
  <c r="L59" i="14"/>
  <c r="J59" i="14"/>
  <c r="I59" i="14"/>
  <c r="B59" i="14"/>
  <c r="BG58" i="14"/>
  <c r="AI58" i="14"/>
  <c r="AF58" i="14"/>
  <c r="V58" i="14"/>
  <c r="L58" i="14"/>
  <c r="J58" i="14"/>
  <c r="I58" i="14"/>
  <c r="B58" i="14"/>
  <c r="BG57" i="14"/>
  <c r="AI57" i="14"/>
  <c r="AF57" i="14"/>
  <c r="V57" i="14"/>
  <c r="L57" i="14"/>
  <c r="J57" i="14"/>
  <c r="I57" i="14"/>
  <c r="B57" i="14"/>
  <c r="BG56" i="14"/>
  <c r="AI56" i="14"/>
  <c r="AF56" i="14"/>
  <c r="V56" i="14"/>
  <c r="L56" i="14"/>
  <c r="J56" i="14"/>
  <c r="I56" i="14"/>
  <c r="B56" i="14"/>
  <c r="BG55" i="14"/>
  <c r="AI55" i="14"/>
  <c r="AF55" i="14"/>
  <c r="V55" i="14"/>
  <c r="L55" i="14"/>
  <c r="J55" i="14"/>
  <c r="I55" i="14"/>
  <c r="B55" i="14"/>
  <c r="BG54" i="14"/>
  <c r="AI54" i="14"/>
  <c r="AF54" i="14"/>
  <c r="V54" i="14"/>
  <c r="L54" i="14"/>
  <c r="J54" i="14"/>
  <c r="I54" i="14"/>
  <c r="B54" i="14"/>
  <c r="BG53" i="14"/>
  <c r="AI53" i="14"/>
  <c r="AF53" i="14"/>
  <c r="V53" i="14"/>
  <c r="L53" i="14"/>
  <c r="J53" i="14"/>
  <c r="I53" i="14"/>
  <c r="B53" i="14"/>
  <c r="BG52" i="14"/>
  <c r="AI52" i="14"/>
  <c r="AF52" i="14"/>
  <c r="V52" i="14"/>
  <c r="L52" i="14"/>
  <c r="J52" i="14"/>
  <c r="I52" i="14"/>
  <c r="B52" i="14"/>
  <c r="BG51" i="14"/>
  <c r="AI51" i="14"/>
  <c r="AF51" i="14"/>
  <c r="V51" i="14"/>
  <c r="L51" i="14"/>
  <c r="J51" i="14"/>
  <c r="I51" i="14"/>
  <c r="B51" i="14"/>
  <c r="BG50" i="14"/>
  <c r="AI50" i="14"/>
  <c r="AF50" i="14"/>
  <c r="V50" i="14"/>
  <c r="L50" i="14"/>
  <c r="J50" i="14"/>
  <c r="I50" i="14"/>
  <c r="B50" i="14"/>
  <c r="BG49" i="14"/>
  <c r="AI49" i="14"/>
  <c r="AF49" i="14"/>
  <c r="V49" i="14"/>
  <c r="L49" i="14"/>
  <c r="J49" i="14"/>
  <c r="I49" i="14"/>
  <c r="B49" i="14"/>
  <c r="BG48" i="14"/>
  <c r="AI48" i="14"/>
  <c r="AF48" i="14"/>
  <c r="V48" i="14"/>
  <c r="L48" i="14"/>
  <c r="J48" i="14"/>
  <c r="I48" i="14"/>
  <c r="B48" i="14"/>
  <c r="BG47" i="14"/>
  <c r="AI47" i="14"/>
  <c r="AF47" i="14"/>
  <c r="V47" i="14"/>
  <c r="L47" i="14"/>
  <c r="J47" i="14"/>
  <c r="I47" i="14"/>
  <c r="B47" i="14"/>
  <c r="BG46" i="14"/>
  <c r="AI46" i="14"/>
  <c r="AF46" i="14"/>
  <c r="V46" i="14"/>
  <c r="L46" i="14"/>
  <c r="J46" i="14"/>
  <c r="I46" i="14"/>
  <c r="B46" i="14"/>
  <c r="BG45" i="14"/>
  <c r="AI45" i="14"/>
  <c r="AF45" i="14"/>
  <c r="V45" i="14"/>
  <c r="L45" i="14"/>
  <c r="J45" i="14"/>
  <c r="I45" i="14"/>
  <c r="B45" i="14"/>
  <c r="BG44" i="14"/>
  <c r="AI44" i="14"/>
  <c r="AF44" i="14"/>
  <c r="V44" i="14"/>
  <c r="L44" i="14"/>
  <c r="J44" i="14"/>
  <c r="I44" i="14"/>
  <c r="B44" i="14"/>
  <c r="BG43" i="14"/>
  <c r="AI43" i="14"/>
  <c r="AF43" i="14"/>
  <c r="V43" i="14"/>
  <c r="L43" i="14"/>
  <c r="J43" i="14"/>
  <c r="I43" i="14"/>
  <c r="B43" i="14"/>
  <c r="BG42" i="14"/>
  <c r="AI42" i="14"/>
  <c r="AF42" i="14"/>
  <c r="V42" i="14"/>
  <c r="L42" i="14"/>
  <c r="J42" i="14"/>
  <c r="I42" i="14"/>
  <c r="B42" i="14"/>
  <c r="BG41" i="14"/>
  <c r="AI41" i="14"/>
  <c r="AF41" i="14"/>
  <c r="V41" i="14"/>
  <c r="L41" i="14"/>
  <c r="J41" i="14"/>
  <c r="I41" i="14"/>
  <c r="B41" i="14"/>
  <c r="BG40" i="14"/>
  <c r="AI40" i="14"/>
  <c r="AF40" i="14"/>
  <c r="V40" i="14"/>
  <c r="L40" i="14"/>
  <c r="J40" i="14"/>
  <c r="I40" i="14"/>
  <c r="B40" i="14"/>
  <c r="BG39" i="14"/>
  <c r="AI39" i="14"/>
  <c r="AF39" i="14"/>
  <c r="V39" i="14"/>
  <c r="L39" i="14"/>
  <c r="J39" i="14"/>
  <c r="I39" i="14"/>
  <c r="B39" i="14"/>
  <c r="BG38" i="14"/>
  <c r="AI38" i="14"/>
  <c r="AF38" i="14"/>
  <c r="V38" i="14"/>
  <c r="L38" i="14"/>
  <c r="J38" i="14"/>
  <c r="I38" i="14"/>
  <c r="B38" i="14"/>
  <c r="BG37" i="14"/>
  <c r="AI37" i="14"/>
  <c r="AF37" i="14"/>
  <c r="V37" i="14"/>
  <c r="L37" i="14"/>
  <c r="J37" i="14"/>
  <c r="I37" i="14"/>
  <c r="B37" i="14"/>
  <c r="BG36" i="14"/>
  <c r="AI36" i="14"/>
  <c r="AF36" i="14"/>
  <c r="V36" i="14"/>
  <c r="L36" i="14"/>
  <c r="J36" i="14"/>
  <c r="I36" i="14"/>
  <c r="B36" i="14"/>
  <c r="BG35" i="14"/>
  <c r="AI35" i="14"/>
  <c r="AF35" i="14"/>
  <c r="V35" i="14"/>
  <c r="L35" i="14"/>
  <c r="J35" i="14"/>
  <c r="I35" i="14"/>
  <c r="B35" i="14"/>
  <c r="BG34" i="14"/>
  <c r="AI34" i="14"/>
  <c r="AF34" i="14"/>
  <c r="V34" i="14"/>
  <c r="L34" i="14"/>
  <c r="J34" i="14"/>
  <c r="I34" i="14"/>
  <c r="B34" i="14"/>
  <c r="BG33" i="14"/>
  <c r="AI33" i="14"/>
  <c r="AF33" i="14"/>
  <c r="V33" i="14"/>
  <c r="L33" i="14"/>
  <c r="J33" i="14"/>
  <c r="I33" i="14"/>
  <c r="B33" i="14"/>
  <c r="BG32" i="14"/>
  <c r="AI32" i="14"/>
  <c r="AF32" i="14"/>
  <c r="V32" i="14"/>
  <c r="L32" i="14"/>
  <c r="J32" i="14"/>
  <c r="I32" i="14"/>
  <c r="B32" i="14"/>
  <c r="BG31" i="14"/>
  <c r="AI31" i="14"/>
  <c r="AF31" i="14"/>
  <c r="V31" i="14"/>
  <c r="L31" i="14"/>
  <c r="J31" i="14"/>
  <c r="I31" i="14"/>
  <c r="B31" i="14"/>
  <c r="BG30" i="14"/>
  <c r="AI30" i="14"/>
  <c r="AF30" i="14"/>
  <c r="V30" i="14"/>
  <c r="L30" i="14"/>
  <c r="J30" i="14"/>
  <c r="I30" i="14"/>
  <c r="B30" i="14"/>
  <c r="BG29" i="14"/>
  <c r="AI29" i="14"/>
  <c r="AF29" i="14"/>
  <c r="V29" i="14"/>
  <c r="L29" i="14"/>
  <c r="J29" i="14"/>
  <c r="I29" i="14"/>
  <c r="B29" i="14"/>
  <c r="BG28" i="14"/>
  <c r="AI28" i="14"/>
  <c r="AF28" i="14"/>
  <c r="V28" i="14"/>
  <c r="L28" i="14"/>
  <c r="J28" i="14"/>
  <c r="I28" i="14"/>
  <c r="B28" i="14"/>
  <c r="BG27" i="14"/>
  <c r="AI27" i="14"/>
  <c r="AF27" i="14"/>
  <c r="V27" i="14"/>
  <c r="L27" i="14"/>
  <c r="J27" i="14"/>
  <c r="I27" i="14"/>
  <c r="B27" i="14"/>
  <c r="BG26" i="14"/>
  <c r="AI26" i="14"/>
  <c r="AF26" i="14"/>
  <c r="V26" i="14"/>
  <c r="L26" i="14"/>
  <c r="J26" i="14"/>
  <c r="I26" i="14"/>
  <c r="B26" i="14"/>
  <c r="BG25" i="14"/>
  <c r="AI25" i="14"/>
  <c r="AF25" i="14"/>
  <c r="V25" i="14"/>
  <c r="L25" i="14"/>
  <c r="J25" i="14"/>
  <c r="I25" i="14"/>
  <c r="B25" i="14"/>
  <c r="BG24" i="14"/>
  <c r="AI24" i="14"/>
  <c r="AF24" i="14"/>
  <c r="V24" i="14"/>
  <c r="L24" i="14"/>
  <c r="J24" i="14"/>
  <c r="I24" i="14"/>
  <c r="B24" i="14"/>
  <c r="BG23" i="14"/>
  <c r="AI23" i="14"/>
  <c r="AF23" i="14"/>
  <c r="V23" i="14"/>
  <c r="L23" i="14"/>
  <c r="J23" i="14"/>
  <c r="I23" i="14"/>
  <c r="B23" i="14"/>
  <c r="BG22" i="14"/>
  <c r="AI22" i="14"/>
  <c r="AF22" i="14"/>
  <c r="V22" i="14"/>
  <c r="L22" i="14"/>
  <c r="J22" i="14"/>
  <c r="I22" i="14"/>
  <c r="B22" i="14"/>
  <c r="BG21" i="14"/>
  <c r="AI21" i="14"/>
  <c r="AF21" i="14"/>
  <c r="V21" i="14"/>
  <c r="L21" i="14"/>
  <c r="J21" i="14"/>
  <c r="I21" i="14"/>
  <c r="B21" i="14"/>
  <c r="BG20" i="14"/>
  <c r="AI20" i="14"/>
  <c r="AF20" i="14"/>
  <c r="V20" i="14"/>
  <c r="L20" i="14"/>
  <c r="J20" i="14"/>
  <c r="I20" i="14"/>
  <c r="B20" i="14"/>
  <c r="BG19" i="14"/>
  <c r="AI19" i="14"/>
  <c r="AF19" i="14"/>
  <c r="V19" i="14"/>
  <c r="L19" i="14"/>
  <c r="J19" i="14"/>
  <c r="I19" i="14"/>
  <c r="B19" i="14"/>
  <c r="AF18" i="14"/>
  <c r="V18" i="14"/>
  <c r="AF14" i="14"/>
  <c r="Y14" i="14"/>
  <c r="BK13" i="14"/>
  <c r="AF13" i="14"/>
  <c r="Y13" i="14"/>
  <c r="AF12" i="14"/>
  <c r="Y12" i="14"/>
  <c r="L12" i="14"/>
  <c r="M12" i="14" s="1"/>
  <c r="BK11" i="14"/>
  <c r="BK12" i="14" s="1"/>
  <c r="L11" i="14" s="1"/>
  <c r="M11" i="14" s="1"/>
  <c r="AF11" i="14"/>
  <c r="Y11" i="14"/>
  <c r="BK10" i="14"/>
  <c r="AF10" i="14"/>
  <c r="Y10" i="14"/>
  <c r="L10" i="14"/>
  <c r="M10" i="14" s="1"/>
  <c r="K10" i="14"/>
  <c r="BK9" i="14"/>
  <c r="AF9" i="14"/>
  <c r="Y9" i="14"/>
  <c r="K9" i="14"/>
  <c r="J9" i="14"/>
  <c r="BK8" i="14"/>
  <c r="AF8" i="14"/>
  <c r="Y8" i="14"/>
  <c r="K8" i="14"/>
  <c r="J8" i="14"/>
  <c r="AF7" i="14"/>
  <c r="Y7" i="14"/>
  <c r="K7" i="14"/>
  <c r="J7" i="14"/>
  <c r="AF6" i="14"/>
  <c r="Y6" i="14"/>
  <c r="K6" i="14"/>
  <c r="J6" i="14"/>
  <c r="AF5" i="14"/>
  <c r="EV62" i="14" a="1"/>
  <c r="DT62" i="14" a="1"/>
  <c r="DN62" i="14" a="1"/>
  <c r="DH62" i="14" a="1"/>
  <c r="CG62" i="14" a="1"/>
  <c r="CA62" i="14" a="1"/>
  <c r="BU62" i="14" a="1"/>
  <c r="BK62" i="14" a="1"/>
  <c r="EV61" i="14" a="1"/>
  <c r="DT61" i="14" a="1"/>
  <c r="DN61" i="14" a="1"/>
  <c r="DH61" i="14" a="1"/>
  <c r="CG61" i="14" a="1"/>
  <c r="CA61" i="14" a="1"/>
  <c r="BU61" i="14" a="1"/>
  <c r="BK61" i="14" a="1"/>
  <c r="EV60" i="14" a="1"/>
  <c r="DT60" i="14" a="1"/>
  <c r="DN60" i="14" a="1"/>
  <c r="DH60" i="14" a="1"/>
  <c r="CG60" i="14" a="1"/>
  <c r="CA60" i="14" a="1"/>
  <c r="BU60" i="14" a="1"/>
  <c r="BK60" i="14" a="1"/>
  <c r="EV59" i="14" a="1"/>
  <c r="DT59" i="14" a="1"/>
  <c r="DN59" i="14" a="1"/>
  <c r="DH59" i="14" a="1"/>
  <c r="CG59" i="14" a="1"/>
  <c r="CA59" i="14" a="1"/>
  <c r="BU59" i="14" a="1"/>
  <c r="BK59" i="14" a="1"/>
  <c r="EV58" i="14" a="1"/>
  <c r="DT58" i="14" a="1"/>
  <c r="DN58" i="14" a="1"/>
  <c r="DH58" i="14" a="1"/>
  <c r="CG58" i="14" a="1"/>
  <c r="CA58" i="14" a="1"/>
  <c r="BU58" i="14" a="1"/>
  <c r="BK58" i="14" a="1"/>
  <c r="EV57" i="14" a="1"/>
  <c r="DT57" i="14" a="1"/>
  <c r="DN57" i="14" a="1"/>
  <c r="DH57" i="14" a="1"/>
  <c r="CG57" i="14" a="1"/>
  <c r="CA57" i="14" a="1"/>
  <c r="BU57" i="14" a="1"/>
  <c r="BK57" i="14" a="1"/>
  <c r="EV56" i="14" a="1"/>
  <c r="DT56" i="14" a="1"/>
  <c r="DN56" i="14" a="1"/>
  <c r="DH56" i="14" a="1"/>
  <c r="CG56" i="14" a="1"/>
  <c r="CA56" i="14" a="1"/>
  <c r="BU56" i="14" a="1"/>
  <c r="BK56" i="14" a="1"/>
  <c r="EV55" i="14" a="1"/>
  <c r="DT55" i="14" a="1"/>
  <c r="DN55" i="14" a="1"/>
  <c r="DH55" i="14" a="1"/>
  <c r="CG55" i="14" a="1"/>
  <c r="CA55" i="14" a="1"/>
  <c r="BU55" i="14" a="1"/>
  <c r="BK55" i="14" a="1"/>
  <c r="EV54" i="14" a="1"/>
  <c r="DT54" i="14" a="1"/>
  <c r="DN54" i="14" a="1"/>
  <c r="DH54" i="14" a="1"/>
  <c r="CG54" i="14" a="1"/>
  <c r="CA54" i="14" a="1"/>
  <c r="BU54" i="14" a="1"/>
  <c r="BK54" i="14" a="1"/>
  <c r="EV53" i="14" a="1"/>
  <c r="EN62" i="14" a="1"/>
  <c r="EH62" i="14" a="1"/>
  <c r="EB62" i="14" a="1"/>
  <c r="DA62" i="14" a="1"/>
  <c r="CU62" i="14" a="1"/>
  <c r="CO62" i="14" a="1"/>
  <c r="EM62" i="14" a="1"/>
  <c r="EG62" i="14" a="1"/>
  <c r="EA62" i="14" a="1"/>
  <c r="CZ62" i="14" a="1"/>
  <c r="CT62" i="14" a="1"/>
  <c r="CN62" i="14" a="1"/>
  <c r="EM61" i="14" a="1"/>
  <c r="EG61" i="14" a="1"/>
  <c r="EA61" i="14" a="1"/>
  <c r="CZ61" i="14" a="1"/>
  <c r="CT61" i="14" a="1"/>
  <c r="CN61" i="14" a="1"/>
  <c r="EM60" i="14" a="1"/>
  <c r="EG60" i="14" a="1"/>
  <c r="EA60" i="14" a="1"/>
  <c r="CZ60" i="14" a="1"/>
  <c r="CT60" i="14" a="1"/>
  <c r="CN60" i="14" a="1"/>
  <c r="EM59" i="14" a="1"/>
  <c r="EG59" i="14" a="1"/>
  <c r="EA59" i="14" a="1"/>
  <c r="CZ59" i="14" a="1"/>
  <c r="CT59" i="14" a="1"/>
  <c r="CN59" i="14" a="1"/>
  <c r="EM58" i="14" a="1"/>
  <c r="EG58" i="14" a="1"/>
  <c r="EA58" i="14" a="1"/>
  <c r="CZ58" i="14" a="1"/>
  <c r="CT58" i="14" a="1"/>
  <c r="CN58" i="14" a="1"/>
  <c r="EM57" i="14" a="1"/>
  <c r="EG57" i="14" a="1"/>
  <c r="EA57" i="14" a="1"/>
  <c r="CZ57" i="14" a="1"/>
  <c r="CT57" i="14" a="1"/>
  <c r="CN57" i="14" a="1"/>
  <c r="EM56" i="14" a="1"/>
  <c r="EG56" i="14" a="1"/>
  <c r="EA56" i="14" a="1"/>
  <c r="CZ56" i="14" a="1"/>
  <c r="CT56" i="14" a="1"/>
  <c r="CN56" i="14" a="1"/>
  <c r="DP62" i="14" a="1"/>
  <c r="DJ62" i="14" a="1"/>
  <c r="CC62" i="14" a="1"/>
  <c r="BW62" i="14" a="1"/>
  <c r="EL62" i="14" a="1"/>
  <c r="EF62" i="14" a="1"/>
  <c r="DU62" i="14" a="1"/>
  <c r="DO62" i="14" a="1"/>
  <c r="DI62" i="14" a="1"/>
  <c r="CB62" i="14" a="1"/>
  <c r="BV62" i="14" a="1"/>
  <c r="DU61" i="14" a="1"/>
  <c r="DO61" i="14" a="1"/>
  <c r="DI61" i="14" a="1"/>
  <c r="CB61" i="14" a="1"/>
  <c r="BV61" i="14" a="1"/>
  <c r="DU60" i="14" a="1"/>
  <c r="DO60" i="14" a="1"/>
  <c r="DI60" i="14" a="1"/>
  <c r="CB60" i="14" a="1"/>
  <c r="BV60" i="14" a="1"/>
  <c r="DU59" i="14" a="1"/>
  <c r="DO59" i="14" a="1"/>
  <c r="DI59" i="14" a="1"/>
  <c r="CB59" i="14" a="1"/>
  <c r="BV59" i="14" a="1"/>
  <c r="DU58" i="14" a="1"/>
  <c r="DO58" i="14" a="1"/>
  <c r="DI58" i="14" a="1"/>
  <c r="CB58" i="14" a="1"/>
  <c r="BV58" i="14" a="1"/>
  <c r="DU57" i="14" a="1"/>
  <c r="DO57" i="14" a="1"/>
  <c r="DI57" i="14" a="1"/>
  <c r="CB57" i="14" a="1"/>
  <c r="BV57" i="14" a="1"/>
  <c r="DU56" i="14" a="1"/>
  <c r="DO56" i="14" a="1"/>
  <c r="DI56" i="14" a="1"/>
  <c r="CB56" i="14" a="1"/>
  <c r="BV56" i="14" a="1"/>
  <c r="ED62" i="14" a="1"/>
  <c r="CP62" i="14" a="1"/>
  <c r="EI61" i="14" a="1"/>
  <c r="EJ60" i="14" a="1"/>
  <c r="DP60" i="14" a="1"/>
  <c r="BS60" i="14" a="1"/>
  <c r="EL59" i="14" a="1"/>
  <c r="CO59" i="14" a="1"/>
  <c r="BT59" i="14" a="1"/>
  <c r="EE58" i="14" a="1"/>
  <c r="DK58" i="14" a="1"/>
  <c r="CX58" i="14" a="1"/>
  <c r="CP58" i="14" a="1"/>
  <c r="CD58" i="14" a="1"/>
  <c r="DL57" i="14" a="1"/>
  <c r="CQ57" i="14" a="1"/>
  <c r="CE57" i="14" a="1"/>
  <c r="BW57" i="14" a="1"/>
  <c r="CY62" i="14" a="1"/>
  <c r="BZ62" i="14" a="1"/>
  <c r="BY61" i="14" a="1"/>
  <c r="EB60" i="14" a="1"/>
  <c r="DG60" i="14" a="1"/>
  <c r="CU60" i="14" a="1"/>
  <c r="CM60" i="14" a="1"/>
  <c r="BZ60" i="14" a="1"/>
  <c r="EK59" i="14" a="1"/>
  <c r="EC59" i="14" a="1"/>
  <c r="DQ59" i="14" a="1"/>
  <c r="CV59" i="14" a="1"/>
  <c r="ED58" i="14" a="1"/>
  <c r="DR58" i="14" a="1"/>
  <c r="DJ58" i="14" a="1"/>
  <c r="CW58" i="14" a="1"/>
  <c r="CC58" i="14" a="1"/>
  <c r="EN57" i="14" a="1"/>
  <c r="EF57" i="14" a="1"/>
  <c r="DS57" i="14" a="1"/>
  <c r="CY57" i="14" a="1"/>
  <c r="BH57" i="14" a="1"/>
  <c r="EO56" i="14" a="1"/>
  <c r="CR56" i="14" a="1"/>
  <c r="BX56" i="14" a="1"/>
  <c r="EK55" i="14" a="1"/>
  <c r="ED55" i="14" a="1"/>
  <c r="DS55" i="14" a="1"/>
  <c r="CU55" i="14" a="1"/>
  <c r="BW55" i="14" a="1"/>
  <c r="EK54" i="14" a="1"/>
  <c r="ED54" i="14" a="1"/>
  <c r="DS54" i="14" a="1"/>
  <c r="CU54" i="14" a="1"/>
  <c r="BW54" i="14" a="1"/>
  <c r="EK53" i="14" a="1"/>
  <c r="EE53" i="14" a="1"/>
  <c r="CX53" i="14" a="1"/>
  <c r="CR53" i="14" a="1"/>
  <c r="EK52" i="14" a="1"/>
  <c r="EE52" i="14" a="1"/>
  <c r="CX52" i="14" a="1"/>
  <c r="CR52" i="14" a="1"/>
  <c r="EO62" i="14" a="1"/>
  <c r="CS62" i="14" a="1"/>
  <c r="EO61" i="14" a="1"/>
  <c r="EF61" i="14" a="1"/>
  <c r="DR61" i="14" a="1"/>
  <c r="CU61" i="14" a="1"/>
  <c r="EN60" i="14" a="1"/>
  <c r="ED60" i="14" a="1"/>
  <c r="DQ60" i="14" a="1"/>
  <c r="CR60" i="14" a="1"/>
  <c r="EB59" i="14" a="1"/>
  <c r="CC59" i="14" a="1"/>
  <c r="CY58" i="14" a="1"/>
  <c r="BZ58" i="14" a="1"/>
  <c r="EH57" i="14" a="1"/>
  <c r="EF56" i="14" a="1"/>
  <c r="DJ56" i="14" a="1"/>
  <c r="DL55" i="14" a="1"/>
  <c r="DU54" i="14" a="1"/>
  <c r="CB54" i="14" a="1"/>
  <c r="EH53" i="14" a="1"/>
  <c r="DJ53" i="14" a="1"/>
  <c r="CY53" i="14" a="1"/>
  <c r="CG53" i="14" a="1"/>
  <c r="BT53" i="14" a="1"/>
  <c r="EO52" i="14" a="1"/>
  <c r="EB52" i="14" a="1"/>
  <c r="DQ52" i="14" a="1"/>
  <c r="CS52" i="14" a="1"/>
  <c r="CA52" i="14" a="1"/>
  <c r="EJ51" i="14" a="1"/>
  <c r="ED51" i="14" a="1"/>
  <c r="CW51" i="14" a="1"/>
  <c r="CQ51" i="14" a="1"/>
  <c r="EJ50" i="14" a="1"/>
  <c r="ED50" i="14" a="1"/>
  <c r="CW50" i="14" a="1"/>
  <c r="CQ50" i="14" a="1"/>
  <c r="EJ49" i="14" a="1"/>
  <c r="ED49" i="14" a="1"/>
  <c r="CW49" i="14" a="1"/>
  <c r="CQ49" i="14" a="1"/>
  <c r="EJ48" i="14" a="1"/>
  <c r="ED48" i="14" a="1"/>
  <c r="CW48" i="14" a="1"/>
  <c r="CQ48" i="14" a="1"/>
  <c r="EJ47" i="14" a="1"/>
  <c r="ED47" i="14" a="1"/>
  <c r="CW47" i="14" a="1"/>
  <c r="CQ47" i="14" a="1"/>
  <c r="EJ46" i="14" a="1"/>
  <c r="ED46" i="14" a="1"/>
  <c r="CW46" i="14" a="1"/>
  <c r="CQ46" i="14" a="1"/>
  <c r="EJ45" i="14" a="1"/>
  <c r="ED45" i="14" a="1"/>
  <c r="CW45" i="14" a="1"/>
  <c r="CQ45" i="14" a="1"/>
  <c r="EJ44" i="14" a="1"/>
  <c r="ED44" i="14" a="1"/>
  <c r="CW44" i="14" a="1"/>
  <c r="CQ44" i="14" a="1"/>
  <c r="EJ43" i="14" a="1"/>
  <c r="ED43" i="14" a="1"/>
  <c r="CW62" i="14" a="1"/>
  <c r="EJ61" i="14" a="1"/>
  <c r="DS62" i="14" a="1"/>
  <c r="CF62" i="14" a="1"/>
  <c r="BS62" i="14" a="1"/>
  <c r="ED61" i="14" a="1"/>
  <c r="DR60" i="14" a="1"/>
  <c r="CQ60" i="14" a="1"/>
  <c r="CC60" i="14" a="1"/>
  <c r="DJ59" i="14" a="1"/>
  <c r="EK58" i="14" a="1"/>
  <c r="DL58" i="14" a="1"/>
  <c r="CV58" i="14" a="1"/>
  <c r="BX58" i="14" a="1"/>
  <c r="CX57" i="14" a="1"/>
  <c r="EN56" i="14" a="1"/>
  <c r="ED56" i="14" a="1"/>
  <c r="DQ56" i="14" a="1"/>
  <c r="DG56" i="14" a="1"/>
  <c r="CE56" i="14" a="1"/>
  <c r="EG55" i="14" a="1"/>
  <c r="DU55" i="14" a="1"/>
  <c r="DM55" i="14" a="1"/>
  <c r="CZ55" i="14" a="1"/>
  <c r="CF55" i="14" a="1"/>
  <c r="EB54" i="14" a="1"/>
  <c r="DP54" i="14" a="1"/>
  <c r="CV54" i="14" a="1"/>
  <c r="CN54" i="14" a="1"/>
  <c r="CX62" i="14" a="1"/>
  <c r="DM61" i="14" a="1"/>
  <c r="CY61" i="14" a="1"/>
  <c r="CO61" i="14" a="1"/>
  <c r="BZ61" i="14" a="1"/>
  <c r="EF60" i="14" a="1"/>
  <c r="DA60" i="14" a="1"/>
  <c r="EH59" i="14" a="1"/>
  <c r="DS59" i="14" a="1"/>
  <c r="CE59" i="14" a="1"/>
  <c r="EJ58" i="14" a="1"/>
  <c r="BW58" i="14" a="1"/>
  <c r="EL57" i="14" a="1"/>
  <c r="EB57" i="14" a="1"/>
  <c r="DM57" i="14" a="1"/>
  <c r="CW57" i="14" a="1"/>
  <c r="BY57" i="14" a="1"/>
  <c r="DP56" i="14" a="1"/>
  <c r="CS56" i="14" a="1"/>
  <c r="EN55" i="14" a="1"/>
  <c r="CR55" i="14" a="1"/>
  <c r="BX55" i="14" a="1"/>
  <c r="EI54" i="14" a="1"/>
  <c r="CM54" i="14" a="1"/>
  <c r="BS54" i="14" a="1"/>
  <c r="EL53" i="14" a="1"/>
  <c r="DS53" i="14" a="1"/>
  <c r="DL53" i="14" a="1"/>
  <c r="BZ53" i="14" a="1"/>
  <c r="BS53" i="14" a="1"/>
  <c r="EM52" i="14" a="1"/>
  <c r="EF52" i="14" a="1"/>
  <c r="DT52" i="14" a="1"/>
  <c r="DM52" i="14" a="1"/>
  <c r="CB52" i="14" a="1"/>
  <c r="BT52" i="14" a="1"/>
  <c r="EH51" i="14" a="1"/>
  <c r="DJ51" i="14" a="1"/>
  <c r="CY51" i="14" a="1"/>
  <c r="CA51" i="14" a="1"/>
  <c r="BT51" i="14" a="1"/>
  <c r="EH50" i="14" a="1"/>
  <c r="DJ50" i="14" a="1"/>
  <c r="CY50" i="14" a="1"/>
  <c r="CA50" i="14" a="1"/>
  <c r="BT50" i="14" a="1"/>
  <c r="EH49" i="14" a="1"/>
  <c r="DJ49" i="14" a="1"/>
  <c r="CY49" i="14" a="1"/>
  <c r="CA49" i="14" a="1"/>
  <c r="BT49" i="14" a="1"/>
  <c r="EH48" i="14" a="1"/>
  <c r="DJ48" i="14" a="1"/>
  <c r="CY48" i="14" a="1"/>
  <c r="CA48" i="14" a="1"/>
  <c r="BT48" i="14" a="1"/>
  <c r="EH47" i="14" a="1"/>
  <c r="DJ47" i="14" a="1"/>
  <c r="CY47" i="14" a="1"/>
  <c r="CA47" i="14" a="1"/>
  <c r="BT47" i="14" a="1"/>
  <c r="EH46" i="14" a="1"/>
  <c r="DJ46" i="14" a="1"/>
  <c r="CY46" i="14" a="1"/>
  <c r="CA46" i="14" a="1"/>
  <c r="BT46" i="14" a="1"/>
  <c r="EH45" i="14" a="1"/>
  <c r="DJ45" i="14" a="1"/>
  <c r="CY45" i="14" a="1"/>
  <c r="CA45" i="14" a="1"/>
  <c r="BT45" i="14" a="1"/>
  <c r="EH44" i="14" a="1"/>
  <c r="DJ44" i="14" a="1"/>
  <c r="CY44" i="14" a="1"/>
  <c r="CA44" i="14" a="1"/>
  <c r="BT44" i="14" a="1"/>
  <c r="EH43" i="14" a="1"/>
  <c r="DJ43" i="14" a="1"/>
  <c r="CY43" i="14" a="1"/>
  <c r="CS43" i="14" a="1"/>
  <c r="CM43" i="14" a="1"/>
  <c r="EL42" i="14" a="1"/>
  <c r="EF42" i="14" a="1"/>
  <c r="CY42" i="14" a="1"/>
  <c r="CS42" i="14" a="1"/>
  <c r="CM42" i="14" a="1"/>
  <c r="EL41" i="14" a="1"/>
  <c r="EF41" i="14" a="1"/>
  <c r="CY41" i="14" a="1"/>
  <c r="CS41" i="14" a="1"/>
  <c r="CM41" i="14" a="1"/>
  <c r="EK62" i="14" a="1"/>
  <c r="DM62" i="14" a="1"/>
  <c r="CR62" i="14" a="1"/>
  <c r="EC61" i="14" a="1"/>
  <c r="CD61" i="14" a="1"/>
  <c r="EO60" i="14" a="1"/>
  <c r="EC60" i="14" a="1"/>
  <c r="DL60" i="14" a="1"/>
  <c r="CV60" i="14" a="1"/>
  <c r="CE60" i="14" a="1"/>
  <c r="EF59" i="14" a="1"/>
  <c r="CX59" i="14" a="1"/>
  <c r="BS59" i="14" a="1"/>
  <c r="EH58" i="14" a="1"/>
  <c r="DQ58" i="14" a="1"/>
  <c r="DA58" i="14" a="1"/>
  <c r="DR57" i="14" a="1"/>
  <c r="BX57" i="14" a="1"/>
  <c r="CQ56" i="14" a="1"/>
  <c r="CW55" i="14" a="1"/>
  <c r="CN55" i="14" a="1"/>
  <c r="BZ55" i="14" a="1"/>
  <c r="EH54" i="14" a="1"/>
  <c r="DK54" i="14" a="1"/>
  <c r="CX54" i="14" a="1"/>
  <c r="CO54" i="14" a="1"/>
  <c r="EI53" i="14" a="1"/>
  <c r="EA53" i="14" a="1"/>
  <c r="DO53" i="14" a="1"/>
  <c r="DG53" i="14" a="1"/>
  <c r="CU53" i="14" a="1"/>
  <c r="CA53" i="14" a="1"/>
  <c r="EL52" i="14" a="1"/>
  <c r="ED52" i="14" a="1"/>
  <c r="DR52" i="14" a="1"/>
  <c r="DJ52" i="14" a="1"/>
  <c r="CP52" i="14" a="1"/>
  <c r="CD52" i="14" a="1"/>
  <c r="BK52" i="14" a="1"/>
  <c r="EO51" i="14" a="1"/>
  <c r="DO51" i="14" a="1"/>
  <c r="DH51" i="14" a="1"/>
  <c r="CV51" i="14" a="1"/>
  <c r="CO51" i="14" a="1"/>
  <c r="EA50" i="14" a="1"/>
  <c r="CD50" i="14" a="1"/>
  <c r="BW50" i="14" a="1"/>
  <c r="EV49" i="14" a="1"/>
  <c r="EI49" i="14" a="1"/>
  <c r="EB49" i="14" a="1"/>
  <c r="DP49" i="14" a="1"/>
  <c r="DI49" i="14" a="1"/>
  <c r="CP49" i="14" a="1"/>
  <c r="DQ48" i="14" a="1"/>
  <c r="CX48" i="14" a="1"/>
  <c r="CE48" i="14" a="1"/>
  <c r="BX48" i="14" a="1"/>
  <c r="EC47" i="14" a="1"/>
  <c r="EK46" i="14" a="1"/>
  <c r="DR46" i="14" a="1"/>
  <c r="DK46" i="14" a="1"/>
  <c r="CR46" i="14" a="1"/>
  <c r="CF46" i="14" a="1"/>
  <c r="BY46" i="14" a="1"/>
  <c r="CZ45" i="14" a="1"/>
  <c r="CS45" i="14" a="1"/>
  <c r="CG45" i="14" a="1"/>
  <c r="EL44" i="14" a="1"/>
  <c r="EE44" i="14" a="1"/>
  <c r="DS44" i="14" a="1"/>
  <c r="DL44" i="14" a="1"/>
  <c r="BZ44" i="14" a="1"/>
  <c r="BS44" i="14" a="1"/>
  <c r="DT43" i="14" a="1"/>
  <c r="DA43" i="14" a="1"/>
  <c r="CN43" i="14" a="1"/>
  <c r="CC43" i="14" a="1"/>
  <c r="BV43" i="14" a="1"/>
  <c r="ED42" i="14" a="1"/>
  <c r="DS42" i="14" a="1"/>
  <c r="CU42" i="14" a="1"/>
  <c r="BW42" i="14" a="1"/>
  <c r="EK41" i="14" a="1"/>
  <c r="DM41" i="14" a="1"/>
  <c r="CO41" i="14" a="1"/>
  <c r="CD41" i="14" a="1"/>
  <c r="DP40" i="14" a="1"/>
  <c r="DJ40" i="14" a="1"/>
  <c r="CC40" i="14" a="1"/>
  <c r="BW40" i="14" a="1"/>
  <c r="DP39" i="14" a="1"/>
  <c r="DJ39" i="14" a="1"/>
  <c r="CC39" i="14" a="1"/>
  <c r="BW39" i="14" a="1"/>
  <c r="DP38" i="14" a="1"/>
  <c r="DJ38" i="14" a="1"/>
  <c r="CC38" i="14" a="1"/>
  <c r="BW38" i="14" a="1"/>
  <c r="DP37" i="14" a="1"/>
  <c r="DJ37" i="14" a="1"/>
  <c r="CC37" i="14" a="1"/>
  <c r="BW37" i="14" a="1"/>
  <c r="DP36" i="14" a="1"/>
  <c r="DJ36" i="14" a="1"/>
  <c r="CC36" i="14" a="1"/>
  <c r="BW36" i="14" a="1"/>
  <c r="DP35" i="14" a="1"/>
  <c r="DJ35" i="14" a="1"/>
  <c r="CC35" i="14" a="1"/>
  <c r="BW35" i="14" a="1"/>
  <c r="DP34" i="14" a="1"/>
  <c r="DJ34" i="14" a="1"/>
  <c r="CC34" i="14" a="1"/>
  <c r="BW34" i="14" a="1"/>
  <c r="DP33" i="14" a="1"/>
  <c r="DJ33" i="14" a="1"/>
  <c r="CC33" i="14" a="1"/>
  <c r="BW33" i="14" a="1"/>
  <c r="CD62" i="14" a="1"/>
  <c r="BW60" i="14" a="1"/>
  <c r="EJ59" i="14" a="1"/>
  <c r="CP59" i="14" a="1"/>
  <c r="BY59" i="14" a="1"/>
  <c r="EB58" i="14" a="1"/>
  <c r="CS58" i="14" a="1"/>
  <c r="EC57" i="14" a="1"/>
  <c r="DK57" i="14" a="1"/>
  <c r="CC57" i="14" a="1"/>
  <c r="DM56" i="14" a="1"/>
  <c r="CW56" i="14" a="1"/>
  <c r="EL55" i="14" a="1"/>
  <c r="CQ55" i="14" a="1"/>
  <c r="CD55" i="14" a="1"/>
  <c r="EC54" i="14" a="1"/>
  <c r="DO54" i="14" a="1"/>
  <c r="CR54" i="14" a="1"/>
  <c r="ED53" i="14" a="1"/>
  <c r="DR53" i="14" a="1"/>
  <c r="CP53" i="14" a="1"/>
  <c r="CD53" i="14" a="1"/>
  <c r="DA52" i="14" a="1"/>
  <c r="BY52" i="14" a="1"/>
  <c r="EK51" i="14" a="1"/>
  <c r="DR51" i="14" a="1"/>
  <c r="DK51" i="14" a="1"/>
  <c r="CR51" i="14" a="1"/>
  <c r="CF51" i="14" a="1"/>
  <c r="BY51" i="14" a="1"/>
  <c r="CZ50" i="14" a="1"/>
  <c r="CS50" i="14" a="1"/>
  <c r="CG50" i="14" a="1"/>
  <c r="EL49" i="14" a="1"/>
  <c r="EE49" i="14" a="1"/>
  <c r="DS49" i="14" a="1"/>
  <c r="DL49" i="14" a="1"/>
  <c r="BZ49" i="14" a="1"/>
  <c r="BS49" i="14" a="1"/>
  <c r="EJ62" i="14" a="1"/>
  <c r="DK62" i="14" a="1"/>
  <c r="EH61" i="14" a="1"/>
  <c r="CS61" i="14" a="1"/>
  <c r="EI60" i="14" a="1"/>
  <c r="DA59" i="14" a="1"/>
  <c r="EC58" i="14" a="1"/>
  <c r="BT58" i="14" a="1"/>
  <c r="EE57" i="14" a="1"/>
  <c r="CS57" i="14" a="1"/>
  <c r="BZ57" i="14" a="1"/>
  <c r="EH56" i="14" a="1"/>
  <c r="CV56" i="14" a="1"/>
  <c r="CD56" i="14" a="1"/>
  <c r="EF55" i="14" a="1"/>
  <c r="DA55" i="14" a="1"/>
  <c r="BH55" i="14" a="1"/>
  <c r="EO54" i="14" a="1"/>
  <c r="EE54" i="14" a="1"/>
  <c r="CY54" i="14" a="1"/>
  <c r="BX54" i="14" a="1"/>
  <c r="DP53" i="14" a="1"/>
  <c r="CS53" i="14" a="1"/>
  <c r="CE53" i="14" a="1"/>
  <c r="BV53" i="14" a="1"/>
  <c r="EC52" i="14" a="1"/>
  <c r="BU52" i="14" a="1"/>
  <c r="EL51" i="14" a="1"/>
  <c r="EC51" i="14" a="1"/>
  <c r="DP51" i="14" a="1"/>
  <c r="DG51" i="14" a="1"/>
  <c r="EV50" i="14" a="1"/>
  <c r="EG50" i="14" a="1"/>
  <c r="DL50" i="14" a="1"/>
  <c r="CP50" i="14" a="1"/>
  <c r="CC50" i="14" a="1"/>
  <c r="BU50" i="14" a="1"/>
  <c r="EC49" i="14" a="1"/>
  <c r="DG49" i="14" a="1"/>
  <c r="CG49" i="14" a="1"/>
  <c r="EV48" i="14" a="1"/>
  <c r="DU48" i="14" a="1"/>
  <c r="DM48" i="14" a="1"/>
  <c r="DA48" i="14" a="1"/>
  <c r="CG48" i="14" a="1"/>
  <c r="BY48" i="14" a="1"/>
  <c r="EB47" i="14" a="1"/>
  <c r="DH47" i="14" a="1"/>
  <c r="CN47" i="14" a="1"/>
  <c r="CB47" i="14" a="1"/>
  <c r="EE46" i="14" a="1"/>
  <c r="CX46" i="14" a="1"/>
  <c r="CP46" i="14" a="1"/>
  <c r="CD46" i="14" a="1"/>
  <c r="BK46" i="14" a="1"/>
  <c r="EO45" i="14" a="1"/>
  <c r="EG45" i="14" a="1"/>
  <c r="DU45" i="14" a="1"/>
  <c r="DM45" i="14" a="1"/>
  <c r="DA45" i="14" a="1"/>
  <c r="CF45" i="14" a="1"/>
  <c r="EB44" i="14" a="1"/>
  <c r="DH44" i="14" a="1"/>
  <c r="CN44" i="14" a="1"/>
  <c r="CB44" i="14" a="1"/>
  <c r="EL43" i="14" a="1"/>
  <c r="DR43" i="14" a="1"/>
  <c r="CX43" i="14" a="1"/>
  <c r="CQ43" i="14" a="1"/>
  <c r="CZ42" i="14" a="1"/>
  <c r="CG42" i="14" a="1"/>
  <c r="BZ42" i="14" a="1"/>
  <c r="BS42" i="14" a="1"/>
  <c r="BH41" i="14" a="1"/>
  <c r="EI40" i="14" a="1"/>
  <c r="DK40" i="14" a="1"/>
  <c r="CZ40" i="14" a="1"/>
  <c r="CS40" i="14" a="1"/>
  <c r="BU40" i="14" a="1"/>
  <c r="EC39" i="14" a="1"/>
  <c r="DR39" i="14" a="1"/>
  <c r="CT39" i="14" a="1"/>
  <c r="CM39" i="14" a="1"/>
  <c r="CB39" i="14" a="1"/>
  <c r="BK39" i="14" a="1"/>
  <c r="EV38" i="14" a="1"/>
  <c r="EJ38" i="14" a="1"/>
  <c r="DL38" i="14" a="1"/>
  <c r="DA38" i="14" a="1"/>
  <c r="CN38" i="14" a="1"/>
  <c r="BV38" i="14" a="1"/>
  <c r="ED37" i="14" a="1"/>
  <c r="DS37" i="14" a="1"/>
  <c r="CU37" i="14" a="1"/>
  <c r="EK36" i="14" a="1"/>
  <c r="DM36" i="14" a="1"/>
  <c r="CO36" i="14" a="1"/>
  <c r="CD36" i="14" a="1"/>
  <c r="EE35" i="14" a="1"/>
  <c r="DT35" i="14" a="1"/>
  <c r="DG35" i="14" a="1"/>
  <c r="CV35" i="14" a="1"/>
  <c r="BX35" i="14" a="1"/>
  <c r="EL34" i="14" a="1"/>
  <c r="DN34" i="14" a="1"/>
  <c r="CP34" i="14" a="1"/>
  <c r="CE34" i="14" a="1"/>
  <c r="EM33" i="14" a="1"/>
  <c r="EF33" i="14" a="1"/>
  <c r="DU33" i="14" a="1"/>
  <c r="DH33" i="14" a="1"/>
  <c r="CW33" i="14" a="1"/>
  <c r="BY33" i="14" a="1"/>
  <c r="DQ32" i="14" a="1"/>
  <c r="DK32" i="14" a="1"/>
  <c r="CD32" i="14" a="1"/>
  <c r="BX32" i="14" a="1"/>
  <c r="DQ31" i="14" a="1"/>
  <c r="DK31" i="14" a="1"/>
  <c r="CD31" i="14" a="1"/>
  <c r="BX31" i="14" a="1"/>
  <c r="DQ30" i="14" a="1"/>
  <c r="DK30" i="14" a="1"/>
  <c r="CD30" i="14" a="1"/>
  <c r="BX30" i="14" a="1"/>
  <c r="DQ29" i="14" a="1"/>
  <c r="DK29" i="14" a="1"/>
  <c r="CD29" i="14" a="1"/>
  <c r="BX29" i="14" a="1"/>
  <c r="DQ28" i="14" a="1"/>
  <c r="DK28" i="14" a="1"/>
  <c r="CD28" i="14" a="1"/>
  <c r="BX28" i="14" a="1"/>
  <c r="DQ27" i="14" a="1"/>
  <c r="DK27" i="14" a="1"/>
  <c r="CD27" i="14" a="1"/>
  <c r="BX27" i="14" a="1"/>
  <c r="DQ26" i="14" a="1"/>
  <c r="DK26" i="14" a="1"/>
  <c r="CD26" i="14" a="1"/>
  <c r="BX26" i="14" a="1"/>
  <c r="DQ25" i="14" a="1"/>
  <c r="DK25" i="14" a="1"/>
  <c r="CD25" i="14" a="1"/>
  <c r="BX25" i="14" a="1"/>
  <c r="DQ24" i="14" a="1"/>
  <c r="DK24" i="14" a="1"/>
  <c r="CD24" i="14" a="1"/>
  <c r="BX24" i="14" a="1"/>
  <c r="DQ23" i="14" a="1"/>
  <c r="DK23" i="14" a="1"/>
  <c r="CD23" i="14" a="1"/>
  <c r="BX23" i="14" a="1"/>
  <c r="DQ22" i="14" a="1"/>
  <c r="DK22" i="14" a="1"/>
  <c r="CD22" i="14" a="1"/>
  <c r="BX22" i="14" a="1"/>
  <c r="DQ21" i="14" a="1"/>
  <c r="DK21" i="14" a="1"/>
  <c r="CD21" i="14" a="1"/>
  <c r="BX21" i="14" a="1"/>
  <c r="DQ20" i="14" a="1"/>
  <c r="DK20" i="14" a="1"/>
  <c r="CD20" i="14" a="1"/>
  <c r="BX20" i="14" a="1"/>
  <c r="DQ19" i="14" a="1"/>
  <c r="DK19" i="14" a="1"/>
  <c r="CD19" i="14" a="1"/>
  <c r="BX19" i="14" a="1"/>
  <c r="DQ18" i="14" a="1"/>
  <c r="DK18" i="14" a="1"/>
  <c r="CD18" i="14" a="1"/>
  <c r="BX18" i="14" a="1"/>
  <c r="BT62" i="14" a="1"/>
  <c r="EN61" i="14" a="1"/>
  <c r="DA61" i="14" a="1"/>
  <c r="CF61" i="14" a="1"/>
  <c r="BS61" i="14" a="1"/>
  <c r="BT60" i="14" a="1"/>
  <c r="EE59" i="14" a="1"/>
  <c r="DL59" i="14" a="1"/>
  <c r="CR59" i="14" a="1"/>
  <c r="CU58" i="14" a="1"/>
  <c r="BH58" i="14" a="1"/>
  <c r="EK57" i="14" a="1"/>
  <c r="EL56" i="14" a="1"/>
  <c r="CO56" i="14" a="1"/>
  <c r="BW56" i="14" a="1"/>
  <c r="EJ55" i="14" a="1"/>
  <c r="BS55" i="14" a="1"/>
  <c r="DI54" i="14" a="1"/>
  <c r="CC54" i="14" a="1"/>
  <c r="DT53" i="14" a="1"/>
  <c r="DK53" i="14" a="1"/>
  <c r="CN53" i="14" a="1"/>
  <c r="BY53" i="14" a="1"/>
  <c r="EV52" i="14" a="1"/>
  <c r="EG52" i="14" a="1"/>
  <c r="DS52" i="14" a="1"/>
  <c r="CV52" i="14" a="1"/>
  <c r="CM52" i="14" a="1"/>
  <c r="DT51" i="14" a="1"/>
  <c r="CX51" i="14" a="1"/>
  <c r="EK50" i="14" a="1"/>
  <c r="DO50" i="14" a="1"/>
  <c r="CT50" i="14" a="1"/>
  <c r="CF50" i="14" a="1"/>
  <c r="BX50" i="14" a="1"/>
  <c r="EO49" i="14" a="1"/>
  <c r="DT49" i="14" a="1"/>
  <c r="DK49" i="14" a="1"/>
  <c r="CX49" i="14" a="1"/>
  <c r="CO49" i="14" a="1"/>
  <c r="EC48" i="14" a="1"/>
  <c r="DP48" i="14" a="1"/>
  <c r="CV48" i="14" a="1"/>
  <c r="BU48" i="14" a="1"/>
  <c r="EM47" i="14" a="1"/>
  <c r="DS47" i="14" a="1"/>
  <c r="BW47" i="14" a="1"/>
  <c r="DN46" i="14" a="1"/>
  <c r="CT46" i="14" a="1"/>
  <c r="DP45" i="14" a="1"/>
  <c r="CV45" i="14" a="1"/>
  <c r="BU45" i="14" a="1"/>
  <c r="EM44" i="14" a="1"/>
  <c r="DK44" i="14" a="1"/>
  <c r="BW44" i="14" a="1"/>
  <c r="DN43" i="14" a="1"/>
  <c r="CT43" i="14" a="1"/>
  <c r="CA43" i="14" a="1"/>
  <c r="BT43" i="14" a="1"/>
  <c r="CV42" i="14" a="1"/>
  <c r="CO42" i="14" a="1"/>
  <c r="CC42" i="14" a="1"/>
  <c r="EI41" i="14" a="1"/>
  <c r="EB41" i="14" a="1"/>
  <c r="DI41" i="14" a="1"/>
  <c r="CE41" i="14" a="1"/>
  <c r="BX41" i="14" a="1"/>
  <c r="EE40" i="14" a="1"/>
  <c r="DT40" i="14" a="1"/>
  <c r="DG40" i="14" a="1"/>
  <c r="CV40" i="14" a="1"/>
  <c r="BX40" i="14" a="1"/>
  <c r="EL39" i="14" a="1"/>
  <c r="DN39" i="14" a="1"/>
  <c r="CP39" i="14" a="1"/>
  <c r="CE39" i="14" a="1"/>
  <c r="EM38" i="14" a="1"/>
  <c r="EF38" i="14" a="1"/>
  <c r="DU38" i="14" a="1"/>
  <c r="DH38" i="14" a="1"/>
  <c r="CW38" i="14" a="1"/>
  <c r="BY38" i="14" a="1"/>
  <c r="EG37" i="14" a="1"/>
  <c r="DO37" i="14" a="1"/>
  <c r="CQ37" i="14" a="1"/>
  <c r="DG62" i="14" a="1"/>
  <c r="BX62" i="14" a="1"/>
  <c r="CV61" i="14" a="1"/>
  <c r="BX61" i="14" a="1"/>
  <c r="CS59" i="14" a="1"/>
  <c r="BW59" i="14" a="1"/>
  <c r="EJ57" i="14" a="1"/>
  <c r="CR57" i="14" a="1"/>
  <c r="BT57" i="14" a="1"/>
  <c r="CF56" i="14" a="1"/>
  <c r="EB55" i="14" a="1"/>
  <c r="DJ55" i="14" a="1"/>
  <c r="CS55" i="14" a="1"/>
  <c r="EM54" i="14" a="1"/>
  <c r="DG54" i="14" a="1"/>
  <c r="CP54" i="14" a="1"/>
  <c r="EH52" i="14" a="1"/>
  <c r="DG52" i="14" a="1"/>
  <c r="EN51" i="14" a="1"/>
  <c r="EE51" i="14" a="1"/>
  <c r="DA51" i="14" a="1"/>
  <c r="CB51" i="14" a="1"/>
  <c r="EF50" i="14" a="1"/>
  <c r="DG50" i="14" a="1"/>
  <c r="CR50" i="14" a="1"/>
  <c r="BS50" i="14" a="1"/>
  <c r="CT49" i="14" a="1"/>
  <c r="CE49" i="14" a="1"/>
  <c r="DL48" i="14" a="1"/>
  <c r="CO48" i="14" a="1"/>
  <c r="DU47" i="14" a="1"/>
  <c r="DL47" i="14" a="1"/>
  <c r="BZ47" i="14" a="1"/>
  <c r="EG46" i="14" a="1"/>
  <c r="DT46" i="14" a="1"/>
  <c r="CV46" i="14" a="1"/>
  <c r="EF45" i="14" a="1"/>
  <c r="DR45" i="14" a="1"/>
  <c r="DI45" i="14" a="1"/>
  <c r="CU45" i="14" a="1"/>
  <c r="BK45" i="14" a="1"/>
  <c r="EO44" i="14" a="1"/>
  <c r="EF44" i="14" a="1"/>
  <c r="CF44" i="14" a="1"/>
  <c r="BH44" i="14" a="1"/>
  <c r="DP43" i="14" a="1"/>
  <c r="DG43" i="14" a="1"/>
  <c r="BX43" i="14" a="1"/>
  <c r="BK43" i="14" a="1"/>
  <c r="EV42" i="14" a="1"/>
  <c r="DU42" i="14" a="1"/>
  <c r="DM42" i="14" a="1"/>
  <c r="CQ42" i="14" a="1"/>
  <c r="BU42" i="14" a="1"/>
  <c r="EN41" i="14" a="1"/>
  <c r="EE41" i="14" a="1"/>
  <c r="DR41" i="14" a="1"/>
  <c r="DJ41" i="14" a="1"/>
  <c r="CN41" i="14" a="1"/>
  <c r="EK40" i="14" a="1"/>
  <c r="DQ40" i="14" a="1"/>
  <c r="DI40" i="14" a="1"/>
  <c r="CW40" i="14" a="1"/>
  <c r="CO40" i="14" a="1"/>
  <c r="EN39" i="14" a="1"/>
  <c r="EF39" i="14" a="1"/>
  <c r="DL39" i="14" a="1"/>
  <c r="CY39" i="14" a="1"/>
  <c r="EA38" i="14" a="1"/>
  <c r="DN38" i="14" a="1"/>
  <c r="CT38" i="14" a="1"/>
  <c r="BZ38" i="14" a="1"/>
  <c r="CW37" i="14" a="1"/>
  <c r="CD37" i="14" a="1"/>
  <c r="BV37" i="14" a="1"/>
  <c r="BK37" i="14" a="1"/>
  <c r="EV36" i="14" a="1"/>
  <c r="DQ36" i="14" a="1"/>
  <c r="CX36" i="14" a="1"/>
  <c r="CQ36" i="14" a="1"/>
  <c r="EK35" i="14" a="1"/>
  <c r="ED35" i="14" a="1"/>
  <c r="CZ35" i="14" a="1"/>
  <c r="CG35" i="14" a="1"/>
  <c r="BZ35" i="14" a="1"/>
  <c r="BS35" i="14" a="1"/>
  <c r="EF34" i="14" a="1"/>
  <c r="DT34" i="14" a="1"/>
  <c r="DM34" i="14" a="1"/>
  <c r="CM34" i="14" a="1"/>
  <c r="EO33" i="14" a="1"/>
  <c r="EH33" i="14" a="1"/>
  <c r="EA33" i="14" a="1"/>
  <c r="DO33" i="14" a="1"/>
  <c r="CV33" i="14" a="1"/>
  <c r="CO33" i="14" a="1"/>
  <c r="BV33" i="14" a="1"/>
  <c r="BK33" i="14" a="1"/>
  <c r="EV32" i="14" a="1"/>
  <c r="EJ32" i="14" a="1"/>
  <c r="DL32" i="14" a="1"/>
  <c r="DA32" i="14" a="1"/>
  <c r="CT32" i="14" a="1"/>
  <c r="BV32" i="14" a="1"/>
  <c r="ED31" i="14" a="1"/>
  <c r="DS31" i="14" a="1"/>
  <c r="CU31" i="14" a="1"/>
  <c r="CN31" i="14" a="1"/>
  <c r="CC31" i="14" a="1"/>
  <c r="EK30" i="14" a="1"/>
  <c r="DM30" i="14" a="1"/>
  <c r="CO30" i="14" a="1"/>
  <c r="BW30" i="14" a="1"/>
  <c r="EE29" i="14" a="1"/>
  <c r="DT29" i="14" a="1"/>
  <c r="DG29" i="14" a="1"/>
  <c r="CV29" i="14" a="1"/>
  <c r="EL28" i="14" a="1"/>
  <c r="DN28" i="14" a="1"/>
  <c r="CP28" i="14" a="1"/>
  <c r="CE28" i="14" a="1"/>
  <c r="EF27" i="14" a="1"/>
  <c r="DU27" i="14" a="1"/>
  <c r="DH27" i="14" a="1"/>
  <c r="CW27" i="14" a="1"/>
  <c r="BY27" i="14" a="1"/>
  <c r="EM26" i="14" a="1"/>
  <c r="DO26" i="14" a="1"/>
  <c r="CQ26" i="14" a="1"/>
  <c r="CF26" i="14" a="1"/>
  <c r="BS26" i="14" a="1"/>
  <c r="EN25" i="14" a="1"/>
  <c r="EG25" i="14" a="1"/>
  <c r="DI25" i="14" a="1"/>
  <c r="CX25" i="14" a="1"/>
  <c r="BZ25" i="14" a="1"/>
  <c r="EH24" i="14" a="1"/>
  <c r="EA24" i="14" a="1"/>
  <c r="DP24" i="14" a="1"/>
  <c r="CR24" i="14" a="1"/>
  <c r="CG24" i="14" a="1"/>
  <c r="BT24" i="14" a="1"/>
  <c r="EO23" i="14" a="1"/>
  <c r="EB23" i="14" a="1"/>
  <c r="DJ23" i="14" a="1"/>
  <c r="CY23" i="14" a="1"/>
  <c r="CA23" i="14" a="1"/>
  <c r="BH23" i="14" a="1"/>
  <c r="EI22" i="14" a="1"/>
  <c r="CS22" i="14" a="1"/>
  <c r="BU22" i="14" a="1"/>
  <c r="EC21" i="14" a="1"/>
  <c r="DR21" i="14" a="1"/>
  <c r="CZ21" i="14" a="1"/>
  <c r="CM21" i="14" a="1"/>
  <c r="CB21" i="14" a="1"/>
  <c r="BK21" i="14" a="1"/>
  <c r="EV20" i="14" a="1"/>
  <c r="EJ20" i="14" a="1"/>
  <c r="DL20" i="14" a="1"/>
  <c r="DA20" i="14" a="1"/>
  <c r="CT20" i="14" a="1"/>
  <c r="BV20" i="14" a="1"/>
  <c r="ED19" i="14" a="1"/>
  <c r="DS19" i="14" a="1"/>
  <c r="CU19" i="14" a="1"/>
  <c r="CN19" i="14" a="1"/>
  <c r="CC19" i="14" a="1"/>
  <c r="EK18" i="14" a="1"/>
  <c r="DM18" i="14" a="1"/>
  <c r="CO18" i="14" a="1"/>
  <c r="BW18" i="14" a="1"/>
  <c r="V12" i="14" a="1"/>
  <c r="EI62" i="14" a="1"/>
  <c r="DQ61" i="14" a="1"/>
  <c r="CR61" i="14" a="1"/>
  <c r="BW61" i="14" a="1"/>
  <c r="CY60" i="14" a="1"/>
  <c r="CD60" i="14" a="1"/>
  <c r="DM59" i="14" a="1"/>
  <c r="CQ59" i="14" a="1"/>
  <c r="CE58" i="14" a="1"/>
  <c r="EI57" i="14" a="1"/>
  <c r="CP57" i="14" a="1"/>
  <c r="DS56" i="14" a="1"/>
  <c r="CY56" i="14" a="1"/>
  <c r="CC56" i="14" a="1"/>
  <c r="EO55" i="14" a="1"/>
  <c r="DI55" i="14" a="1"/>
  <c r="BY55" i="14" a="1"/>
  <c r="EL54" i="14" a="1"/>
  <c r="DA54" i="14" a="1"/>
  <c r="EJ53" i="14" a="1"/>
  <c r="DU53" i="14" a="1"/>
  <c r="DI53" i="14" a="1"/>
  <c r="CT53" i="14" a="1"/>
  <c r="BZ52" i="14" a="1"/>
  <c r="CP51" i="14" a="1"/>
  <c r="EO50" i="14" a="1"/>
  <c r="DQ50" i="14" a="1"/>
  <c r="EG49" i="14" a="1"/>
  <c r="DR49" i="14" a="1"/>
  <c r="DH49" i="14" a="1"/>
  <c r="CS49" i="14" a="1"/>
  <c r="CD49" i="14" a="1"/>
  <c r="BU49" i="14" a="1"/>
  <c r="EI48" i="14" a="1"/>
  <c r="CN48" i="14" a="1"/>
  <c r="BZ48" i="14" a="1"/>
  <c r="DK47" i="14" a="1"/>
  <c r="EV46" i="14" a="1"/>
  <c r="DS46" i="14" a="1"/>
  <c r="DI46" i="14" a="1"/>
  <c r="CM46" i="14" a="1"/>
  <c r="BX46" i="14" a="1"/>
  <c r="EN45" i="14" a="1"/>
  <c r="DH45" i="14" a="1"/>
  <c r="BW45" i="14" a="1"/>
  <c r="BH45" i="14" a="1"/>
  <c r="EN44" i="14" a="1"/>
  <c r="DQ44" i="14" a="1"/>
  <c r="DG44" i="14" a="1"/>
  <c r="CT44" i="14" a="1"/>
  <c r="EM43" i="14" a="1"/>
  <c r="EC43" i="14" a="1"/>
  <c r="CF43" i="14" a="1"/>
  <c r="EH42" i="14" a="1"/>
  <c r="DL42" i="14" a="1"/>
  <c r="CD42" i="14" a="1"/>
  <c r="EM41" i="14" a="1"/>
  <c r="ED41" i="14" a="1"/>
  <c r="CV41" i="14" a="1"/>
  <c r="BZ41" i="14" a="1"/>
  <c r="EC40" i="14" a="1"/>
  <c r="CB40" i="14" a="1"/>
  <c r="BT40" i="14" a="1"/>
  <c r="EE39" i="14" a="1"/>
  <c r="DS39" i="14" a="1"/>
  <c r="DK39" i="14" a="1"/>
  <c r="CQ39" i="14" a="1"/>
  <c r="EH38" i="14" a="1"/>
  <c r="CS38" i="14" a="1"/>
  <c r="CG38" i="14" a="1"/>
  <c r="EK37" i="14" a="1"/>
  <c r="EC37" i="14" a="1"/>
  <c r="DQ37" i="14" a="1"/>
  <c r="DI37" i="14" a="1"/>
  <c r="CO37" i="14" a="1"/>
  <c r="EI36" i="14" a="1"/>
  <c r="EB36" i="14" a="1"/>
  <c r="DI36" i="14" a="1"/>
  <c r="CE36" i="14" a="1"/>
  <c r="BX36" i="14" a="1"/>
  <c r="DR35" i="14" a="1"/>
  <c r="DK35" i="14" a="1"/>
  <c r="CY35" i="14" a="1"/>
  <c r="CR35" i="14" a="1"/>
  <c r="EM34" i="14" a="1"/>
  <c r="EE34" i="14" a="1"/>
  <c r="DA34" i="14" a="1"/>
  <c r="CT34" i="14" a="1"/>
  <c r="CA34" i="14" a="1"/>
  <c r="BT34" i="14" a="1"/>
  <c r="DN33" i="14" a="1"/>
  <c r="DG33" i="14" a="1"/>
  <c r="EC32" i="14" a="1"/>
  <c r="DR32" i="14" a="1"/>
  <c r="CZ32" i="14" a="1"/>
  <c r="CM32" i="14" a="1"/>
  <c r="CB32" i="14" a="1"/>
  <c r="BK32" i="14" a="1"/>
  <c r="EV31" i="14" a="1"/>
  <c r="EJ31" i="14" a="1"/>
  <c r="DL31" i="14" a="1"/>
  <c r="DA31" i="14" a="1"/>
  <c r="CT31" i="14" a="1"/>
  <c r="BV31" i="14" a="1"/>
  <c r="ED30" i="14" a="1"/>
  <c r="DS30" i="14" a="1"/>
  <c r="CU30" i="14" a="1"/>
  <c r="CN30" i="14" a="1"/>
  <c r="CC30" i="14" a="1"/>
  <c r="EK29" i="14" a="1"/>
  <c r="DM29" i="14" a="1"/>
  <c r="CO29" i="14" a="1"/>
  <c r="BW29" i="14" a="1"/>
  <c r="EE28" i="14" a="1"/>
  <c r="DT28" i="14" a="1"/>
  <c r="DG28" i="14" a="1"/>
  <c r="CV28" i="14" a="1"/>
  <c r="EL27" i="14" a="1"/>
  <c r="DN27" i="14" a="1"/>
  <c r="CP27" i="14" a="1"/>
  <c r="CE27" i="14" a="1"/>
  <c r="EF26" i="14" a="1"/>
  <c r="DU26" i="14" a="1"/>
  <c r="DH26" i="14" a="1"/>
  <c r="CW26" i="14" a="1"/>
  <c r="BY26" i="14" a="1"/>
  <c r="EM25" i="14" a="1"/>
  <c r="DO25" i="14" a="1"/>
  <c r="CQ25" i="14" a="1"/>
  <c r="CF25" i="14" a="1"/>
  <c r="BS25" i="14" a="1"/>
  <c r="EN24" i="14" a="1"/>
  <c r="EG24" i="14" a="1"/>
  <c r="DI24" i="14" a="1"/>
  <c r="CX24" i="14" a="1"/>
  <c r="BZ24" i="14" a="1"/>
  <c r="EH23" i="14" a="1"/>
  <c r="EA23" i="14" a="1"/>
  <c r="DP23" i="14" a="1"/>
  <c r="CR23" i="14" a="1"/>
  <c r="CG23" i="14" a="1"/>
  <c r="BT23" i="14" a="1"/>
  <c r="EO22" i="14" a="1"/>
  <c r="EB22" i="14" a="1"/>
  <c r="DJ22" i="14" a="1"/>
  <c r="CY22" i="14" a="1"/>
  <c r="CA22" i="14" a="1"/>
  <c r="BH22" i="14" a="1"/>
  <c r="EI21" i="14" a="1"/>
  <c r="CS21" i="14" a="1"/>
  <c r="BU21" i="14" a="1"/>
  <c r="EC20" i="14" a="1"/>
  <c r="DR20" i="14" a="1"/>
  <c r="CZ20" i="14" a="1"/>
  <c r="CM20" i="14" a="1"/>
  <c r="CB20" i="14" a="1"/>
  <c r="BK20" i="14" a="1"/>
  <c r="EV19" i="14" a="1"/>
  <c r="EJ19" i="14" a="1"/>
  <c r="DL19" i="14" a="1"/>
  <c r="DA19" i="14" a="1"/>
  <c r="CT19" i="14" a="1"/>
  <c r="BV19" i="14" a="1"/>
  <c r="ED18" i="14" a="1"/>
  <c r="DS18" i="14" a="1"/>
  <c r="CU18" i="14" a="1"/>
  <c r="CN18" i="14" a="1"/>
  <c r="CC18" i="14" a="1"/>
  <c r="DQ62" i="14" a="1"/>
  <c r="CM62" i="14" a="1"/>
  <c r="EE61" i="14" a="1"/>
  <c r="CE61" i="14" a="1"/>
  <c r="EK60" i="14" a="1"/>
  <c r="CP60" i="14" a="1"/>
  <c r="CD59" i="14" a="1"/>
  <c r="EL58" i="14" a="1"/>
  <c r="CR58" i="14" a="1"/>
  <c r="DA57" i="14" a="1"/>
  <c r="CP56" i="14" a="1"/>
  <c r="BT56" i="14" a="1"/>
  <c r="EH55" i="14" a="1"/>
  <c r="DP55" i="14" a="1"/>
  <c r="CX55" i="14" a="1"/>
  <c r="DL54" i="14" a="1"/>
  <c r="CT54" i="14" a="1"/>
  <c r="CD54" i="14" a="1"/>
  <c r="DN53" i="14" a="1"/>
  <c r="BX53" i="14" a="1"/>
  <c r="EA52" i="14" a="1"/>
  <c r="EI51" i="14" a="1"/>
  <c r="CU51" i="14" a="1"/>
  <c r="BV51" i="14" a="1"/>
  <c r="DK50" i="14" a="1"/>
  <c r="CV50" i="14" a="1"/>
  <c r="CM50" i="14" a="1"/>
  <c r="EA49" i="14" a="1"/>
  <c r="DM49" i="14" a="1"/>
  <c r="CN49" i="14" a="1"/>
  <c r="BY49" i="14" a="1"/>
  <c r="BK49" i="14" a="1"/>
  <c r="EN48" i="14" a="1"/>
  <c r="CS48" i="14" a="1"/>
  <c r="BV48" i="14" a="1"/>
  <c r="DO47" i="14" a="1"/>
  <c r="CS47" i="14" a="1"/>
  <c r="CD47" i="14" a="1"/>
  <c r="EB46" i="14" a="1"/>
  <c r="CC46" i="14" a="1"/>
  <c r="CB45" i="14" a="1"/>
  <c r="EI44" i="14" a="1"/>
  <c r="CX44" i="14" a="1"/>
  <c r="CO44" i="14" a="1"/>
  <c r="DK43" i="14" a="1"/>
  <c r="CW43" i="14" a="1"/>
  <c r="CO43" i="14" a="1"/>
  <c r="BS43" i="14" a="1"/>
  <c r="EC42" i="14" a="1"/>
  <c r="DH42" i="14" a="1"/>
  <c r="BY42" i="14" a="1"/>
  <c r="CZ41" i="14" a="1"/>
  <c r="EG40" i="14" a="1"/>
  <c r="CR40" i="14" a="1"/>
  <c r="CF40" i="14" a="1"/>
  <c r="EI39" i="14" a="1"/>
  <c r="DO39" i="14" a="1"/>
  <c r="DG39" i="14" a="1"/>
  <c r="CU39" i="14" a="1"/>
  <c r="BS39" i="14" a="1"/>
  <c r="ED38" i="14" a="1"/>
  <c r="BU38" i="14" a="1"/>
  <c r="EO37" i="14" a="1"/>
  <c r="DM37" i="14" a="1"/>
  <c r="EM36" i="14" a="1"/>
  <c r="DT36" i="14" a="1"/>
  <c r="DA36" i="14" a="1"/>
  <c r="CT36" i="14" a="1"/>
  <c r="CA36" i="14" a="1"/>
  <c r="BT36" i="14" a="1"/>
  <c r="EI34" i="14" a="1"/>
  <c r="EB34" i="14" a="1"/>
  <c r="DI34" i="14" a="1"/>
  <c r="DR33" i="14" a="1"/>
  <c r="DK33" i="14" a="1"/>
  <c r="CY33" i="14" a="1"/>
  <c r="CR33" i="14" a="1"/>
  <c r="BH61" i="14" a="1"/>
  <c r="EH60" i="14" a="1"/>
  <c r="CU59" i="14" a="1"/>
  <c r="CF58" i="14" a="1"/>
  <c r="CV57" i="14" a="1"/>
  <c r="BS57" i="14" a="1"/>
  <c r="EK56" i="14" a="1"/>
  <c r="DL56" i="14" a="1"/>
  <c r="CM56" i="14" a="1"/>
  <c r="CP55" i="14" a="1"/>
  <c r="CZ54" i="14" a="1"/>
  <c r="BH54" i="14" a="1"/>
  <c r="EM53" i="14" a="1"/>
  <c r="CZ53" i="14" a="1"/>
  <c r="CF53" i="14" a="1"/>
  <c r="DH52" i="14" a="1"/>
  <c r="BV52" i="14" a="1"/>
  <c r="DL51" i="14" a="1"/>
  <c r="BZ51" i="14" a="1"/>
  <c r="EL50" i="14" a="1"/>
  <c r="DS50" i="14" a="1"/>
  <c r="DN49" i="14" a="1"/>
  <c r="CC49" i="14" a="1"/>
  <c r="DI48" i="14" a="1"/>
  <c r="CR48" i="14" a="1"/>
  <c r="CB48" i="14" a="1"/>
  <c r="BK48" i="14" a="1"/>
  <c r="EO47" i="14" a="1"/>
  <c r="EO46" i="14" a="1"/>
  <c r="EC46" i="14" a="1"/>
  <c r="CU46" i="14" a="1"/>
  <c r="EV45" i="14" a="1"/>
  <c r="EC45" i="14" a="1"/>
  <c r="DL45" i="14" a="1"/>
  <c r="CD45" i="14" a="1"/>
  <c r="EV44" i="14" a="1"/>
  <c r="EC44" i="14" a="1"/>
  <c r="DM44" i="14" a="1"/>
  <c r="CV44" i="14" a="1"/>
  <c r="CD44" i="14" a="1"/>
  <c r="EE43" i="14" a="1"/>
  <c r="DM43" i="14" a="1"/>
  <c r="CG43" i="14" a="1"/>
  <c r="BU43" i="14" a="1"/>
  <c r="CR42" i="14" a="1"/>
  <c r="EG41" i="14" a="1"/>
  <c r="DP41" i="14" a="1"/>
  <c r="BY41" i="14" a="1"/>
  <c r="EN40" i="14" a="1"/>
  <c r="ED40" i="14" a="1"/>
  <c r="CY40" i="14" a="1"/>
  <c r="CP40" i="14" a="1"/>
  <c r="BZ40" i="14" a="1"/>
  <c r="EV39" i="14" a="1"/>
  <c r="EG39" i="14" a="1"/>
  <c r="DQ39" i="14" a="1"/>
  <c r="CR39" i="14" a="1"/>
  <c r="EG38" i="14" a="1"/>
  <c r="DR38" i="14" a="1"/>
  <c r="CR38" i="14" a="1"/>
  <c r="CD38" i="14" a="1"/>
  <c r="EI37" i="14" a="1"/>
  <c r="DT37" i="14" a="1"/>
  <c r="CF37" i="14" a="1"/>
  <c r="DO36" i="14" a="1"/>
  <c r="CR36" i="14" a="1"/>
  <c r="EM35" i="14" a="1"/>
  <c r="DO35" i="14" a="1"/>
  <c r="DA35" i="14" a="1"/>
  <c r="CQ35" i="14" a="1"/>
  <c r="BT35" i="14" a="1"/>
  <c r="CY34" i="14" a="1"/>
  <c r="CB34" i="14" a="1"/>
  <c r="DL33" i="14" a="1"/>
  <c r="CX33" i="14" a="1"/>
  <c r="CN33" i="14" a="1"/>
  <c r="DG32" i="14" a="1"/>
  <c r="CU32" i="14" a="1"/>
  <c r="BZ32" i="14" a="1"/>
  <c r="EC31" i="14" a="1"/>
  <c r="DI31" i="14" a="1"/>
  <c r="CW31" i="14" a="1"/>
  <c r="CB31" i="14" a="1"/>
  <c r="DL30" i="14" a="1"/>
  <c r="CR30" i="14" a="1"/>
  <c r="CF30" i="14" a="1"/>
  <c r="EB29" i="14" a="1"/>
  <c r="DH29" i="14" a="1"/>
  <c r="CU29" i="14" a="1"/>
  <c r="CM29" i="14" a="1"/>
  <c r="CA29" i="14" a="1"/>
  <c r="EM28" i="14" a="1"/>
  <c r="CQ28" i="14" a="1"/>
  <c r="BV28" i="14" a="1"/>
  <c r="BZ27" i="14" a="1"/>
  <c r="EK26" i="14" a="1"/>
  <c r="CO26" i="14" a="1"/>
  <c r="BU26" i="14" a="1"/>
  <c r="EO25" i="14" a="1"/>
  <c r="EF25" i="14" a="1"/>
  <c r="DT25" i="14" a="1"/>
  <c r="CZ25" i="14" a="1"/>
  <c r="EJ24" i="14" a="1"/>
  <c r="DO24" i="14" a="1"/>
  <c r="BS24" i="14" a="1"/>
  <c r="EL23" i="14" a="1"/>
  <c r="CP23" i="14" a="1"/>
  <c r="BV23" i="14" a="1"/>
  <c r="EN22" i="14" a="1"/>
  <c r="EF22" i="14" a="1"/>
  <c r="DT22" i="14" a="1"/>
  <c r="CZ22" i="14" a="1"/>
  <c r="EV21" i="14" a="1"/>
  <c r="EH21" i="14" a="1"/>
  <c r="DN21" i="14" a="1"/>
  <c r="CT21" i="14" a="1"/>
  <c r="CG21" i="14" a="1"/>
  <c r="EB20" i="14" a="1"/>
  <c r="DH20" i="14" a="1"/>
  <c r="CV20" i="14" a="1"/>
  <c r="CN20" i="14" a="1"/>
  <c r="CA20" i="14" a="1"/>
  <c r="EE19" i="14" a="1"/>
  <c r="DR19" i="14" a="1"/>
  <c r="DJ19" i="14" a="1"/>
  <c r="CX19" i="14" a="1"/>
  <c r="BH19" i="14" a="1"/>
  <c r="EH18" i="14" a="1"/>
  <c r="DN18" i="14" a="1"/>
  <c r="DA18" i="14" a="1"/>
  <c r="CS18" i="14" a="1"/>
  <c r="CG18" i="14" a="1"/>
  <c r="O8" i="14" a="1"/>
  <c r="EE62" i="14" a="1"/>
  <c r="DS61" i="14" a="1"/>
  <c r="CP61" i="14" a="1"/>
  <c r="CX60" i="14" a="1"/>
  <c r="BX60" i="14" a="1"/>
  <c r="EO58" i="14" a="1"/>
  <c r="DM58" i="14" a="1"/>
  <c r="CU57" i="14" a="1"/>
  <c r="EJ56" i="14" a="1"/>
  <c r="DK56" i="14" a="1"/>
  <c r="EI55" i="14" a="1"/>
  <c r="CO55" i="14" a="1"/>
  <c r="BT55" i="14" a="1"/>
  <c r="EA54" i="14" a="1"/>
  <c r="CE54" i="14" a="1"/>
  <c r="CN52" i="14" a="1"/>
  <c r="BS52" i="14" a="1"/>
  <c r="EB51" i="14" a="1"/>
  <c r="CS51" i="14" a="1"/>
  <c r="DR50" i="14" a="1"/>
  <c r="CU49" i="14" a="1"/>
  <c r="CB49" i="14" a="1"/>
  <c r="BH49" i="14" a="1"/>
  <c r="EM48" i="14" a="1"/>
  <c r="DT48" i="14" a="1"/>
  <c r="DH48" i="14" a="1"/>
  <c r="BH48" i="14" a="1"/>
  <c r="EN47" i="14" a="1"/>
  <c r="EA47" i="14" a="1"/>
  <c r="CT47" i="14" a="1"/>
  <c r="CC47" i="14" a="1"/>
  <c r="EN46" i="14" a="1"/>
  <c r="DL46" i="14" a="1"/>
  <c r="EB45" i="14" a="1"/>
  <c r="DK45" i="14" a="1"/>
  <c r="CT45" i="14" a="1"/>
  <c r="CU44" i="14" a="1"/>
  <c r="EV43" i="14" a="1"/>
  <c r="DL43" i="14" a="1"/>
  <c r="CV43" i="14" a="1"/>
  <c r="CE43" i="14" a="1"/>
  <c r="EI42" i="14" a="1"/>
  <c r="DR42" i="14" a="1"/>
  <c r="DG42" i="14" a="1"/>
  <c r="CA42" i="14" a="1"/>
  <c r="EV41" i="14" a="1"/>
  <c r="DO41" i="14" a="1"/>
  <c r="EB40" i="14" a="1"/>
  <c r="DN40" i="14" a="1"/>
  <c r="CN40" i="14" a="1"/>
  <c r="BK40" i="14" a="1"/>
  <c r="DQ38" i="14" a="1"/>
  <c r="DG38" i="14" a="1"/>
  <c r="CB38" i="14" a="1"/>
  <c r="BS38" i="14" a="1"/>
  <c r="DH37" i="14" a="1"/>
  <c r="CT37" i="14" a="1"/>
  <c r="BU37" i="14" a="1"/>
  <c r="EL36" i="14" a="1"/>
  <c r="EC36" i="14" a="1"/>
  <c r="EL35" i="14" a="1"/>
  <c r="EB35" i="14" a="1"/>
  <c r="DN35" i="14" a="1"/>
  <c r="CB35" i="14" a="1"/>
  <c r="EJ34" i="14" a="1"/>
  <c r="EA34" i="14" a="1"/>
  <c r="DL34" i="14" a="1"/>
  <c r="CO34" i="14" a="1"/>
  <c r="EI33" i="14" a="1"/>
  <c r="DT33" i="14" a="1"/>
  <c r="CM33" i="14" a="1"/>
  <c r="BZ33" i="14" a="1"/>
  <c r="EH32" i="14" a="1"/>
  <c r="DN32" i="14" a="1"/>
  <c r="CS32" i="14" a="1"/>
  <c r="CG32" i="14" a="1"/>
  <c r="EK31" i="14" a="1"/>
  <c r="DP31" i="14" a="1"/>
  <c r="CO31" i="14" a="1"/>
  <c r="BT31" i="14" a="1"/>
  <c r="EN30" i="14" a="1"/>
  <c r="EF30" i="14" a="1"/>
  <c r="DT30" i="14" a="1"/>
  <c r="CY30" i="14" a="1"/>
  <c r="BK30" i="14" a="1"/>
  <c r="EV29" i="14" a="1"/>
  <c r="EI29" i="14" a="1"/>
  <c r="EA29" i="14" a="1"/>
  <c r="DO29" i="14" a="1"/>
  <c r="CT29" i="14" a="1"/>
  <c r="BS29" i="14" a="1"/>
  <c r="ED28" i="14" a="1"/>
  <c r="DR28" i="14" a="1"/>
  <c r="DJ28" i="14" a="1"/>
  <c r="CX28" i="14" a="1"/>
  <c r="CC28" i="14" a="1"/>
  <c r="BH28" i="14" a="1"/>
  <c r="EH27" i="14" a="1"/>
  <c r="DM27" i="14" a="1"/>
  <c r="DA27" i="14" a="1"/>
  <c r="CS27" i="14" a="1"/>
  <c r="CG27" i="14" a="1"/>
  <c r="EC26" i="14" a="1"/>
  <c r="DI26" i="14" a="1"/>
  <c r="CV26" i="14" a="1"/>
  <c r="CN26" i="14" a="1"/>
  <c r="CB26" i="14" a="1"/>
  <c r="DL25" i="14" a="1"/>
  <c r="CR25" i="14" a="1"/>
  <c r="CE25" i="14" a="1"/>
  <c r="BW25" i="14" a="1"/>
  <c r="EB24" i="14" a="1"/>
  <c r="DG24" i="14" a="1"/>
  <c r="CU24" i="14" a="1"/>
  <c r="CM24" i="14" a="1"/>
  <c r="CA24" i="14" a="1"/>
  <c r="ED23" i="14" a="1"/>
  <c r="DR23" i="14" a="1"/>
  <c r="DI23" i="14" a="1"/>
  <c r="CW23" i="14" a="1"/>
  <c r="CC23" i="14" a="1"/>
  <c r="EM22" i="14" a="1"/>
  <c r="DL22" i="14" a="1"/>
  <c r="CQ22" i="14" a="1"/>
  <c r="CE22" i="14" a="1"/>
  <c r="BW22" i="14" a="1"/>
  <c r="EO21" i="14" a="1"/>
  <c r="EG21" i="14" a="1"/>
  <c r="DU21" i="14" a="1"/>
  <c r="BY21" i="14" a="1"/>
  <c r="EI20" i="14" a="1"/>
  <c r="EA20" i="14" a="1"/>
  <c r="DO20" i="14" a="1"/>
  <c r="BS20" i="14" a="1"/>
  <c r="EL19" i="14" a="1"/>
  <c r="CP19" i="14" a="1"/>
  <c r="BU19" i="14" a="1"/>
  <c r="EO18" i="14" a="1"/>
  <c r="EG18" i="14" a="1"/>
  <c r="DU18" i="14" a="1"/>
  <c r="CZ18" i="14" a="1"/>
  <c r="BY18" i="14" a="1"/>
  <c r="V10" i="14" a="1"/>
  <c r="O9" i="14" a="1"/>
  <c r="EC62" i="14" a="1"/>
  <c r="CE62" i="14" a="1"/>
  <c r="DP61" i="14" a="1"/>
  <c r="EE60" i="14" a="1"/>
  <c r="CW60" i="14" a="1"/>
  <c r="DR59" i="14" a="1"/>
  <c r="BH59" i="14" a="1"/>
  <c r="EN58" i="14" a="1"/>
  <c r="EI56" i="14" a="1"/>
  <c r="DK55" i="14" a="1"/>
  <c r="BH62" i="14" a="1"/>
  <c r="EK61" i="14" a="1"/>
  <c r="DG61" i="14" a="1"/>
  <c r="CO60" i="14" a="1"/>
  <c r="EI59" i="14" a="1"/>
  <c r="DG59" i="14" a="1"/>
  <c r="BZ59" i="14" a="1"/>
  <c r="EO57" i="14" a="1"/>
  <c r="CD57" i="14" a="1"/>
  <c r="CU56" i="14" a="1"/>
  <c r="EJ54" i="14" a="1"/>
  <c r="DM54" i="14" a="1"/>
  <c r="CQ54" i="14" a="1"/>
  <c r="BT54" i="14" a="1"/>
  <c r="EC53" i="14" a="1"/>
  <c r="EI52" i="14" a="1"/>
  <c r="DN52" i="14" a="1"/>
  <c r="CU52" i="14" a="1"/>
  <c r="CG51" i="14" a="1"/>
  <c r="BS51" i="14" a="1"/>
  <c r="EC50" i="14" a="1"/>
  <c r="BZ50" i="14" a="1"/>
  <c r="EK49" i="14" a="1"/>
  <c r="DA49" i="14" a="1"/>
  <c r="BV49" i="14" a="1"/>
  <c r="EF48" i="14" a="1"/>
  <c r="CF48" i="14" a="1"/>
  <c r="EG47" i="14" a="1"/>
  <c r="DQ47" i="14" a="1"/>
  <c r="CM47" i="14" a="1"/>
  <c r="EI46" i="14" a="1"/>
  <c r="DQ46" i="14" a="1"/>
  <c r="DA46" i="14" a="1"/>
  <c r="BW46" i="14" a="1"/>
  <c r="DQ45" i="14" a="1"/>
  <c r="CN45" i="14" a="1"/>
  <c r="DR44" i="14" a="1"/>
  <c r="DA44" i="14" a="1"/>
  <c r="BX44" i="14" a="1"/>
  <c r="CP43" i="14" a="1"/>
  <c r="BZ43" i="14" a="1"/>
  <c r="BH43" i="14" a="1"/>
  <c r="EN42" i="14" a="1"/>
  <c r="CW42" i="14" a="1"/>
  <c r="BV42" i="14" a="1"/>
  <c r="DU41" i="14" a="1"/>
  <c r="BS41" i="14" a="1"/>
  <c r="EH40" i="14" a="1"/>
  <c r="DS40" i="14" a="1"/>
  <c r="DH40" i="14" a="1"/>
  <c r="CT40" i="14" a="1"/>
  <c r="CE40" i="14" a="1"/>
  <c r="CV39" i="14" a="1"/>
  <c r="CG39" i="14" a="1"/>
  <c r="BV39" i="14" a="1"/>
  <c r="EK38" i="14" a="1"/>
  <c r="EN37" i="14" a="1"/>
  <c r="DN37" i="14" a="1"/>
  <c r="CY37" i="14" a="1"/>
  <c r="CN37" i="14" a="1"/>
  <c r="DS36" i="14" a="1"/>
  <c r="CV36" i="14" a="1"/>
  <c r="BY36" i="14" a="1"/>
  <c r="EG35" i="14" a="1"/>
  <c r="DS35" i="14" a="1"/>
  <c r="DI35" i="14" a="1"/>
  <c r="CU35" i="14" a="1"/>
  <c r="BH35" i="14" a="1"/>
  <c r="EO34" i="14" a="1"/>
  <c r="DH34" i="14" a="1"/>
  <c r="CS34" i="14" a="1"/>
  <c r="CF34" i="14" a="1"/>
  <c r="BV34" i="14" a="1"/>
  <c r="ED33" i="14" a="1"/>
  <c r="EL32" i="14" a="1"/>
  <c r="CP32" i="14" a="1"/>
  <c r="BU32" i="14" a="1"/>
  <c r="DM31" i="14" a="1"/>
  <c r="CR31" i="14" a="1"/>
  <c r="CF31" i="14" a="1"/>
  <c r="EB30" i="14" a="1"/>
  <c r="DH30" i="14" a="1"/>
  <c r="CV30" i="14" a="1"/>
  <c r="CM30" i="14" a="1"/>
  <c r="CA30" i="14" a="1"/>
  <c r="EM29" i="14" a="1"/>
  <c r="CQ29" i="14" a="1"/>
  <c r="CE29" i="14" a="1"/>
  <c r="BV29" i="14" a="1"/>
  <c r="BZ28" i="14" a="1"/>
  <c r="EK27" i="14" a="1"/>
  <c r="CO27" i="14" a="1"/>
  <c r="BU27" i="14" a="1"/>
  <c r="EO26" i="14" a="1"/>
  <c r="EG26" i="14" a="1"/>
  <c r="DT26" i="14" a="1"/>
  <c r="CZ26" i="14" a="1"/>
  <c r="EJ25" i="14" a="1"/>
  <c r="DP25" i="14" a="1"/>
  <c r="BT25" i="14" a="1"/>
  <c r="EE24" i="14" a="1"/>
  <c r="DS24" i="14" a="1"/>
  <c r="CY24" i="14" a="1"/>
  <c r="BK24" i="14" a="1"/>
  <c r="EG23" i="14" a="1"/>
  <c r="DU23" i="14" a="1"/>
  <c r="BY23" i="14" a="1"/>
  <c r="EJ22" i="14" a="1"/>
  <c r="EA22" i="14" a="1"/>
  <c r="DO22" i="14" a="1"/>
  <c r="BS22" i="14" a="1"/>
  <c r="ED21" i="14" a="1"/>
  <c r="DI21" i="14" a="1"/>
  <c r="CW21" i="14" a="1"/>
  <c r="CC21" i="14" a="1"/>
  <c r="EM20" i="14" a="1"/>
  <c r="CQ20" i="14" a="1"/>
  <c r="CE20" i="14" a="1"/>
  <c r="BW20" i="14" a="1"/>
  <c r="EH19" i="14" a="1"/>
  <c r="DN19" i="14" a="1"/>
  <c r="CS19" i="14" a="1"/>
  <c r="CG19" i="14" a="1"/>
  <c r="EC18" i="14" a="1"/>
  <c r="DI18" i="14" a="1"/>
  <c r="CW18" i="14" a="1"/>
  <c r="CB18" i="14" a="1"/>
  <c r="CX61" i="14" a="1"/>
  <c r="DM60" i="14" a="1"/>
  <c r="DR56" i="14" a="1"/>
  <c r="BS56" i="14" a="1"/>
  <c r="DR55" i="14" a="1"/>
  <c r="CB55" i="14" a="1"/>
  <c r="DH53" i="14" a="1"/>
  <c r="BW53" i="14" a="1"/>
  <c r="CT52" i="14" a="1"/>
  <c r="DQ51" i="14" a="1"/>
  <c r="CE51" i="14" a="1"/>
  <c r="EN50" i="14" a="1"/>
  <c r="EB50" i="14" a="1"/>
  <c r="BY50" i="14" a="1"/>
  <c r="CZ49" i="14" a="1"/>
  <c r="CM49" i="14" a="1"/>
  <c r="EE48" i="14" a="1"/>
  <c r="DN48" i="14" a="1"/>
  <c r="BS48" i="14" a="1"/>
  <c r="DP47" i="14" a="1"/>
  <c r="CZ47" i="14" a="1"/>
  <c r="BV47" i="14" a="1"/>
  <c r="DP46" i="14" a="1"/>
  <c r="CZ46" i="14" a="1"/>
  <c r="CN46" i="14" a="1"/>
  <c r="BV46" i="14" a="1"/>
  <c r="BV45" i="14" a="1"/>
  <c r="DP44" i="14" a="1"/>
  <c r="CZ44" i="14" a="1"/>
  <c r="BV44" i="14" a="1"/>
  <c r="EI43" i="14" a="1"/>
  <c r="CZ43" i="14" a="1"/>
  <c r="EB42" i="14" a="1"/>
  <c r="DK42" i="14" a="1"/>
  <c r="CF42" i="14" a="1"/>
  <c r="BT42" i="14" a="1"/>
  <c r="EJ41" i="14" a="1"/>
  <c r="DT41" i="14" a="1"/>
  <c r="DH41" i="14" a="1"/>
  <c r="CC41" i="14" a="1"/>
  <c r="CD40" i="14" a="1"/>
  <c r="BS40" i="14" a="1"/>
  <c r="EJ39" i="14" a="1"/>
  <c r="DU39" i="14" a="1"/>
  <c r="BU39" i="14" a="1"/>
  <c r="DK38" i="14" a="1"/>
  <c r="CV38" i="14" a="1"/>
  <c r="EM37" i="14" a="1"/>
  <c r="EB37" i="14" a="1"/>
  <c r="CM37" i="14" a="1"/>
  <c r="BZ37" i="14" a="1"/>
  <c r="EG36" i="14" a="1"/>
  <c r="CU36" i="14" a="1"/>
  <c r="DL61" i="14" a="1"/>
  <c r="EL60" i="14" a="1"/>
  <c r="CF60" i="14" a="1"/>
  <c r="EF58" i="14" a="1"/>
  <c r="BY58" i="14" a="1"/>
  <c r="CM57" i="14" a="1"/>
  <c r="CX56" i="14" a="1"/>
  <c r="CT55" i="14" a="1"/>
  <c r="EF54" i="14" a="1"/>
  <c r="EN53" i="14" a="1"/>
  <c r="DM53" i="14" a="1"/>
  <c r="CY52" i="14" a="1"/>
  <c r="BX52" i="14" a="1"/>
  <c r="DU50" i="14" a="1"/>
  <c r="BX49" i="14" a="1"/>
  <c r="DS48" i="14" a="1"/>
  <c r="EE47" i="14" a="1"/>
  <c r="DG47" i="14" a="1"/>
  <c r="CF47" i="14" a="1"/>
  <c r="CO46" i="14" a="1"/>
  <c r="EL45" i="14" a="1"/>
  <c r="DT44" i="14" a="1"/>
  <c r="CS44" i="14" a="1"/>
  <c r="EA43" i="14" a="1"/>
  <c r="CD43" i="14" a="1"/>
  <c r="EJ42" i="14" a="1"/>
  <c r="DO42" i="14" a="1"/>
  <c r="BX42" i="14" a="1"/>
  <c r="DK41" i="14" a="1"/>
  <c r="EV40" i="14" a="1"/>
  <c r="EA40" i="14" a="1"/>
  <c r="EB39" i="14" a="1"/>
  <c r="DH39" i="14" a="1"/>
  <c r="CN39" i="14" a="1"/>
  <c r="BT38" i="14" a="1"/>
  <c r="EE37" i="14" a="1"/>
  <c r="DK37" i="14" a="1"/>
  <c r="BX37" i="14" a="1"/>
  <c r="EH36" i="14" a="1"/>
  <c r="DN36" i="14" a="1"/>
  <c r="DM35" i="14" a="1"/>
  <c r="CW35" i="14" a="1"/>
  <c r="EG34" i="14" a="1"/>
  <c r="DO34" i="14" a="1"/>
  <c r="CW34" i="14" a="1"/>
  <c r="EG33" i="14" a="1"/>
  <c r="DQ33" i="14" a="1"/>
  <c r="CZ33" i="14" a="1"/>
  <c r="BU33" i="14" a="1"/>
  <c r="EI32" i="14" a="1"/>
  <c r="DT32" i="14" a="1"/>
  <c r="DI32" i="14" a="1"/>
  <c r="CV31" i="14" a="1"/>
  <c r="CG31" i="14" a="1"/>
  <c r="BW31" i="14" a="1"/>
  <c r="EM30" i="14" a="1"/>
  <c r="EC30" i="14" a="1"/>
  <c r="BZ30" i="14" a="1"/>
  <c r="EF29" i="14" a="1"/>
  <c r="DA29" i="14" a="1"/>
  <c r="CB29" i="14" a="1"/>
  <c r="EH28" i="14" a="1"/>
  <c r="DS28" i="14" a="1"/>
  <c r="CS28" i="14" a="1"/>
  <c r="BT28" i="14" a="1"/>
  <c r="DJ27" i="14" a="1"/>
  <c r="CU27" i="14" a="1"/>
  <c r="CF27" i="14" a="1"/>
  <c r="EA26" i="14" a="1"/>
  <c r="DL26" i="14" a="1"/>
  <c r="CX26" i="14" a="1"/>
  <c r="BW26" i="14" a="1"/>
  <c r="BH26" i="14" a="1"/>
  <c r="DN25" i="14" a="1"/>
  <c r="CY25" i="14" a="1"/>
  <c r="CO25" i="14" a="1"/>
  <c r="BK25" i="14" a="1"/>
  <c r="EV24" i="14" a="1"/>
  <c r="EF24" i="14" a="1"/>
  <c r="DR24" i="14" a="1"/>
  <c r="CC24" i="14" a="1"/>
  <c r="EI23" i="14" a="1"/>
  <c r="DH23" i="14" a="1"/>
  <c r="CT23" i="14" a="1"/>
  <c r="CE23" i="14" a="1"/>
  <c r="DI22" i="14" a="1"/>
  <c r="CU22" i="14" a="1"/>
  <c r="CF22" i="14" a="1"/>
  <c r="EJ21" i="14" a="1"/>
  <c r="DT21" i="14" a="1"/>
  <c r="BV21" i="14" a="1"/>
  <c r="CW20" i="14" a="1"/>
  <c r="CG20" i="14" a="1"/>
  <c r="EM19" i="14" a="1"/>
  <c r="EB19" i="14" a="1"/>
  <c r="CM19" i="14" a="1"/>
  <c r="BY19" i="14" a="1"/>
  <c r="EN18" i="14" a="1"/>
  <c r="DO18" i="14" a="1"/>
  <c r="CY18" i="14" a="1"/>
  <c r="CP18" i="14" a="1"/>
  <c r="BK18" i="14" a="1"/>
  <c r="V13" i="14" a="1"/>
  <c r="V11" i="14" a="1"/>
  <c r="V8" i="14" a="1"/>
  <c r="DR62" i="14" a="1"/>
  <c r="DT50" i="14" a="1"/>
  <c r="CU50" i="14" a="1"/>
  <c r="BV50" i="14" a="1"/>
  <c r="BW49" i="14" a="1"/>
  <c r="CE47" i="14" a="1"/>
  <c r="EF46" i="14" a="1"/>
  <c r="CG46" i="14" a="1"/>
  <c r="BH46" i="14" a="1"/>
  <c r="EK45" i="14" a="1"/>
  <c r="DN45" i="14" a="1"/>
  <c r="CP45" i="14" a="1"/>
  <c r="BS45" i="14" a="1"/>
  <c r="DO44" i="14" a="1"/>
  <c r="CR44" i="14" a="1"/>
  <c r="EG42" i="14" a="1"/>
  <c r="DN42" i="14" a="1"/>
  <c r="CP42" i="14" a="1"/>
  <c r="EC41" i="14" a="1"/>
  <c r="CG40" i="14" a="1"/>
  <c r="EA39" i="14" a="1"/>
  <c r="DA39" i="14" a="1"/>
  <c r="EO38" i="14" a="1"/>
  <c r="CM38" i="14" a="1"/>
  <c r="CP37" i="14" a="1"/>
  <c r="EF36" i="14" a="1"/>
  <c r="CB36" i="14" a="1"/>
  <c r="EV35" i="14" a="1"/>
  <c r="CE35" i="14" a="1"/>
  <c r="CV34" i="14" a="1"/>
  <c r="BS34" i="14" a="1"/>
  <c r="CG33" i="14" a="1"/>
  <c r="BT32" i="14" a="1"/>
  <c r="DU31" i="14" a="1"/>
  <c r="CX30" i="14" a="1"/>
  <c r="BH30" i="14" a="1"/>
  <c r="ED29" i="14" a="1"/>
  <c r="DP29" i="14" a="1"/>
  <c r="EI27" i="14" a="1"/>
  <c r="DS27" i="14" a="1"/>
  <c r="DI27" i="14" a="1"/>
  <c r="CT27" i="14" a="1"/>
  <c r="EJ26" i="14" a="1"/>
  <c r="EL25" i="14" a="1"/>
  <c r="CN25" i="14" a="1"/>
  <c r="CQ24" i="14" a="1"/>
  <c r="DS23" i="14" a="1"/>
  <c r="CS23" i="14" a="1"/>
  <c r="BS23" i="14" a="1"/>
  <c r="EH22" i="14" a="1"/>
  <c r="DS22" i="14" a="1"/>
  <c r="CT22" i="14" a="1"/>
  <c r="BT22" i="14" a="1"/>
  <c r="CU21" i="14" a="1"/>
  <c r="CE21" i="14" a="1"/>
  <c r="BT21" i="14" a="1"/>
  <c r="EK20" i="14" a="1"/>
  <c r="DJ20" i="14" a="1"/>
  <c r="DM19" i="14" a="1"/>
  <c r="CW19" i="14" a="1"/>
  <c r="BZ18" i="14" a="1"/>
  <c r="DU49" i="14" a="1"/>
  <c r="CR49" i="14" a="1"/>
  <c r="BW48" i="14" a="1"/>
  <c r="DG41" i="14" a="1"/>
  <c r="DU40" i="14" a="1"/>
  <c r="DT39" i="14" a="1"/>
  <c r="CF38" i="14" a="1"/>
  <c r="BT37" i="14" a="1"/>
  <c r="EE36" i="14" a="1"/>
  <c r="DL36" i="14" a="1"/>
  <c r="BK36" i="14" a="1"/>
  <c r="EC35" i="14" a="1"/>
  <c r="DL35" i="14" a="1"/>
  <c r="CD35" i="14" a="1"/>
  <c r="EV34" i="14" a="1"/>
  <c r="EE33" i="14" a="1"/>
  <c r="CF33" i="14" a="1"/>
  <c r="DS32" i="14" a="1"/>
  <c r="CR32" i="14" a="1"/>
  <c r="EL30" i="14" a="1"/>
  <c r="CP29" i="14" a="1"/>
  <c r="CB28" i="14" a="1"/>
  <c r="BS28" i="14" a="1"/>
  <c r="EG27" i="14" a="1"/>
  <c r="CU26" i="14" a="1"/>
  <c r="BV26" i="14" a="1"/>
  <c r="CW25" i="14" a="1"/>
  <c r="DA24" i="14" a="1"/>
  <c r="DS21" i="14" a="1"/>
  <c r="CR21" i="14" a="1"/>
  <c r="CF20" i="14" a="1"/>
  <c r="BU20" i="14" a="1"/>
  <c r="EK19" i="14" a="1"/>
  <c r="EB18" i="14" a="1"/>
  <c r="CX18" i="14" a="1"/>
  <c r="O13" i="14" a="1"/>
  <c r="DL62" i="14" a="1"/>
  <c r="CW59" i="14" a="1"/>
  <c r="DP58" i="14" a="1"/>
  <c r="ED57" i="14" a="1"/>
  <c r="CE55" i="14" a="1"/>
  <c r="DR54" i="14" a="1"/>
  <c r="EG53" i="14" a="1"/>
  <c r="CB53" i="14" a="1"/>
  <c r="DU52" i="14" a="1"/>
  <c r="EV51" i="14" a="1"/>
  <c r="BU51" i="14" a="1"/>
  <c r="CO50" i="14" a="1"/>
  <c r="DQ49" i="14" a="1"/>
  <c r="EO48" i="14" a="1"/>
  <c r="CT48" i="14" a="1"/>
  <c r="CX47" i="14" a="1"/>
  <c r="DG46" i="14" a="1"/>
  <c r="CE46" i="14" a="1"/>
  <c r="CM45" i="14" a="1"/>
  <c r="EK44" i="14" a="1"/>
  <c r="DN44" i="14" a="1"/>
  <c r="CP44" i="14" a="1"/>
  <c r="EO43" i="14" a="1"/>
  <c r="DS43" i="14" a="1"/>
  <c r="DJ42" i="14" a="1"/>
  <c r="CN42" i="14" a="1"/>
  <c r="DA41" i="14" a="1"/>
  <c r="BK41" i="14" a="1"/>
  <c r="EM40" i="14" a="1"/>
  <c r="CX40" i="14" a="1"/>
  <c r="BH40" i="14" a="1"/>
  <c r="EM39" i="14" a="1"/>
  <c r="CX39" i="14" a="1"/>
  <c r="CD39" i="14" a="1"/>
  <c r="BH39" i="14" a="1"/>
  <c r="EN38" i="14" a="1"/>
  <c r="CY38" i="14" a="1"/>
  <c r="CE38" i="14" a="1"/>
  <c r="BK38" i="14" a="1"/>
  <c r="EA37" i="14" a="1"/>
  <c r="ED36" i="14" a="1"/>
  <c r="BH36" i="14" a="1"/>
  <c r="EO35" i="14" a="1"/>
  <c r="CT35" i="14" a="1"/>
  <c r="EC34" i="14" a="1"/>
  <c r="DK34" i="14" a="1"/>
  <c r="CU34" i="14" a="1"/>
  <c r="EV33" i="14" a="1"/>
  <c r="DM33" i="14" a="1"/>
  <c r="CU33" i="14" a="1"/>
  <c r="CE33" i="14" a="1"/>
  <c r="BS33" i="14" a="1"/>
  <c r="EF32" i="14" a="1"/>
  <c r="CC32" i="14" a="1"/>
  <c r="BS32" i="14" a="1"/>
  <c r="DK61" i="14" a="1"/>
  <c r="DK59" i="14" a="1"/>
  <c r="DS58" i="14" a="1"/>
  <c r="EC55" i="14" a="1"/>
  <c r="CM55" i="14" a="1"/>
  <c r="CC53" i="14" a="1"/>
  <c r="DU51" i="14" a="1"/>
  <c r="BW51" i="14" a="1"/>
  <c r="CV49" i="14" a="1"/>
  <c r="CU48" i="14" a="1"/>
  <c r="CG41" i="14" a="1"/>
  <c r="EO39" i="14" a="1"/>
  <c r="EB38" i="14" a="1"/>
  <c r="ED34" i="14" a="1"/>
  <c r="BT33" i="14" a="1"/>
  <c r="EG32" i="14" a="1"/>
  <c r="CE32" i="14" a="1"/>
  <c r="EI31" i="14" a="1"/>
  <c r="DJ31" i="14" a="1"/>
  <c r="DN30" i="14" a="1"/>
  <c r="EO29" i="14" a="1"/>
  <c r="CZ29" i="14" a="1"/>
  <c r="EG28" i="14" a="1"/>
  <c r="DH28" i="14" a="1"/>
  <c r="EC25" i="14" a="1"/>
  <c r="BY25" i="14" a="1"/>
  <c r="DU20" i="14" a="1"/>
  <c r="EA19" i="14" a="1"/>
  <c r="EM18" i="14" a="1"/>
  <c r="O11" i="14" a="1"/>
  <c r="DJ61" i="14" a="1"/>
  <c r="BY60" i="14" a="1"/>
  <c r="CY59" i="14" a="1"/>
  <c r="BS58" i="14" a="1"/>
  <c r="CF57" i="14" a="1"/>
  <c r="EA55" i="14" a="1"/>
  <c r="CS54" i="14" a="1"/>
  <c r="CW52" i="14" a="1"/>
  <c r="BW52" i="14" a="1"/>
  <c r="DS51" i="14" a="1"/>
  <c r="CT51" i="14" a="1"/>
  <c r="DP50" i="14" a="1"/>
  <c r="DR48" i="14" a="1"/>
  <c r="DA47" i="14" a="1"/>
  <c r="DH46" i="14" a="1"/>
  <c r="EI45" i="14" a="1"/>
  <c r="CO45" i="14" a="1"/>
  <c r="BU44" i="14" a="1"/>
  <c r="DU43" i="14" a="1"/>
  <c r="CB43" i="14" a="1"/>
  <c r="EO40" i="14" a="1"/>
  <c r="DA40" i="14" a="1"/>
  <c r="CZ39" i="14" a="1"/>
  <c r="CF39" i="14" a="1"/>
  <c r="DT38" i="14" a="1"/>
  <c r="CZ38" i="14" a="1"/>
  <c r="EV37" i="14" a="1"/>
  <c r="DG37" i="14" a="1"/>
  <c r="CS36" i="14" a="1"/>
  <c r="CD34" i="14" a="1"/>
  <c r="DH32" i="14" a="1"/>
  <c r="DT31" i="14" a="1"/>
  <c r="BU31" i="14" a="1"/>
  <c r="EA30" i="14" a="1"/>
  <c r="BY30" i="14" a="1"/>
  <c r="BZ29" i="14" a="1"/>
  <c r="EV28" i="14" a="1"/>
  <c r="CR28" i="14" a="1"/>
  <c r="BT27" i="14" a="1"/>
  <c r="CG26" i="14" a="1"/>
  <c r="EB25" i="14" a="1"/>
  <c r="DM25" i="14" a="1"/>
  <c r="CM25" i="14" a="1"/>
  <c r="BH25" i="14" a="1"/>
  <c r="CP24" i="14" a="1"/>
  <c r="CB24" i="14" a="1"/>
  <c r="EF23" i="14" a="1"/>
  <c r="DG23" i="14" a="1"/>
  <c r="EG22" i="14" a="1"/>
  <c r="DH22" i="14" a="1"/>
  <c r="DH21" i="14" a="1"/>
  <c r="CU20" i="14" a="1"/>
  <c r="DL18" i="14" a="1"/>
  <c r="CM18" i="14" a="1"/>
  <c r="CF41" i="14" a="1"/>
  <c r="EH31" i="14" a="1"/>
  <c r="DH31" i="14" a="1"/>
  <c r="CS31" i="14" a="1"/>
  <c r="CE31" i="14" a="1"/>
  <c r="CW30" i="14" a="1"/>
  <c r="BV30" i="14" a="1"/>
  <c r="EN29" i="14" a="1"/>
  <c r="EC29" i="14" a="1"/>
  <c r="DN29" i="14" a="1"/>
  <c r="CY29" i="14" a="1"/>
  <c r="CN29" i="14" a="1"/>
  <c r="BK29" i="14" a="1"/>
  <c r="EF28" i="14" a="1"/>
  <c r="DP28" i="14" a="1"/>
  <c r="DA28" i="14" a="1"/>
  <c r="DR27" i="14" a="1"/>
  <c r="DG27" i="14" a="1"/>
  <c r="CR27" i="14" a="1"/>
  <c r="CC27" i="14" a="1"/>
  <c r="EI26" i="14" a="1"/>
  <c r="DJ26" i="14" a="1"/>
  <c r="CT26" i="14" a="1"/>
  <c r="CE26" i="14" a="1"/>
  <c r="EK25" i="14" a="1"/>
  <c r="EA25" i="14" a="1"/>
  <c r="EO24" i="14" a="1"/>
  <c r="ED24" i="14" a="1"/>
  <c r="DN24" i="14" a="1"/>
  <c r="CZ24" i="14" a="1"/>
  <c r="EV23" i="14" a="1"/>
  <c r="CQ23" i="14" a="1"/>
  <c r="CB23" i="14" a="1"/>
  <c r="DR22" i="14" a="1"/>
  <c r="DG22" i="14" a="1"/>
  <c r="CR22" i="14" a="1"/>
  <c r="CC22" i="14" a="1"/>
  <c r="EF21" i="14" a="1"/>
  <c r="BS21" i="14" a="1"/>
  <c r="EH20" i="14" a="1"/>
  <c r="DT20" i="14" a="1"/>
  <c r="DI20" i="14" a="1"/>
  <c r="CS20" i="14" a="1"/>
  <c r="DU19" i="14" a="1"/>
  <c r="CV19" i="14" a="1"/>
  <c r="BW19" i="14" a="1"/>
  <c r="EL18" i="14" a="1"/>
  <c r="EA18" i="14" a="1"/>
  <c r="V9" i="14" a="1"/>
  <c r="CV62" i="14" a="1"/>
  <c r="CW61" i="14" a="1"/>
  <c r="DS60" i="14" a="1"/>
  <c r="DG58" i="14" a="1"/>
  <c r="EE56" i="14" a="1"/>
  <c r="DQ55" i="14" a="1"/>
  <c r="CC55" i="14" a="1"/>
  <c r="DA53" i="14" a="1"/>
  <c r="EM51" i="14" a="1"/>
  <c r="DN51" i="14" a="1"/>
  <c r="EM50" i="14" a="1"/>
  <c r="DN50" i="14" a="1"/>
  <c r="EN49" i="14" a="1"/>
  <c r="DO49" i="14" a="1"/>
  <c r="EL48" i="14" a="1"/>
  <c r="DO48" i="14" a="1"/>
  <c r="CP48" i="14" a="1"/>
  <c r="EV47" i="14" a="1"/>
  <c r="DT47" i="14" a="1"/>
  <c r="CV47" i="14" a="1"/>
  <c r="BY47" i="14" a="1"/>
  <c r="EA46" i="14" a="1"/>
  <c r="EE45" i="14" a="1"/>
  <c r="DG45" i="14" a="1"/>
  <c r="CE45" i="14" a="1"/>
  <c r="EN43" i="14" a="1"/>
  <c r="DQ43" i="14" a="1"/>
  <c r="CU43" i="14" a="1"/>
  <c r="BY43" i="14" a="1"/>
  <c r="EE42" i="14" a="1"/>
  <c r="DI42" i="14" a="1"/>
  <c r="EA41" i="14" a="1"/>
  <c r="EL40" i="14" a="1"/>
  <c r="DR40" i="14" a="1"/>
  <c r="DS38" i="14" a="1"/>
  <c r="DU37" i="14" a="1"/>
  <c r="DA37" i="14" a="1"/>
  <c r="CG37" i="14" a="1"/>
  <c r="BS37" i="14" a="1"/>
  <c r="DK36" i="14" a="1"/>
  <c r="CP36" i="14" a="1"/>
  <c r="BZ36" i="14" a="1"/>
  <c r="EN35" i="14" a="1"/>
  <c r="EA35" i="14" a="1"/>
  <c r="CS35" i="14" a="1"/>
  <c r="CA35" i="14" a="1"/>
  <c r="BK35" i="14" a="1"/>
  <c r="BK34" i="14" a="1"/>
  <c r="EC33" i="14" a="1"/>
  <c r="CD33" i="14" a="1"/>
  <c r="EO32" i="14" a="1"/>
  <c r="DP32" i="14" a="1"/>
  <c r="CQ32" i="14" a="1"/>
  <c r="EG31" i="14" a="1"/>
  <c r="DR31" i="14" a="1"/>
  <c r="BS31" i="14" a="1"/>
  <c r="EJ30" i="14" a="1"/>
  <c r="DJ30" i="14" a="1"/>
  <c r="CG30" i="14" a="1"/>
  <c r="CX29" i="14" a="1"/>
  <c r="CM61" i="14" a="1"/>
  <c r="DJ60" i="14" a="1"/>
  <c r="DJ57" i="14" a="1"/>
  <c r="BY56" i="14" a="1"/>
  <c r="BV55" i="14" a="1"/>
  <c r="BZ54" i="14" a="1"/>
  <c r="EN52" i="14" a="1"/>
  <c r="DO52" i="14" a="1"/>
  <c r="CG52" i="14" a="1"/>
  <c r="DI51" i="14" a="1"/>
  <c r="CM51" i="14" a="1"/>
  <c r="DI50" i="14" a="1"/>
  <c r="CE50" i="14" a="1"/>
  <c r="CF49" i="14" a="1"/>
  <c r="EG48" i="14" a="1"/>
  <c r="CM48" i="14" a="1"/>
  <c r="EL47" i="14" a="1"/>
  <c r="CR47" i="14" a="1"/>
  <c r="BU47" i="14" a="1"/>
  <c r="BZ46" i="14" a="1"/>
  <c r="CX45" i="14" a="1"/>
  <c r="CE44" i="14" a="1"/>
  <c r="EA42" i="14" a="1"/>
  <c r="CE42" i="14" a="1"/>
  <c r="DQ41" i="14" a="1"/>
  <c r="CU41" i="14" a="1"/>
  <c r="DM40" i="14" a="1"/>
  <c r="BY40" i="14" a="1"/>
  <c r="EH39" i="14" a="1"/>
  <c r="CS39" i="14" a="1"/>
  <c r="EI38" i="14" a="1"/>
  <c r="DO38" i="14" a="1"/>
  <c r="CU38" i="14" a="1"/>
  <c r="EJ37" i="14" a="1"/>
  <c r="CV37" i="14" a="1"/>
  <c r="CB37" i="14" a="1"/>
  <c r="BH37" i="14" a="1"/>
  <c r="EN36" i="14" a="1"/>
  <c r="DU36" i="14" a="1"/>
  <c r="DG36" i="14" a="1"/>
  <c r="CN36" i="14" a="1"/>
  <c r="BV36" i="14" a="1"/>
  <c r="CO35" i="14" a="1"/>
  <c r="EK34" i="14" a="1"/>
  <c r="DS34" i="14" a="1"/>
  <c r="DG34" i="14" a="1"/>
  <c r="CQ34" i="14" a="1"/>
  <c r="BY34" i="14" a="1"/>
  <c r="EL33" i="14" a="1"/>
  <c r="DI33" i="14" a="1"/>
  <c r="CA33" i="14" a="1"/>
  <c r="EM32" i="14" a="1"/>
  <c r="CO32" i="14" a="1"/>
  <c r="BY32" i="14" a="1"/>
  <c r="EO31" i="14" a="1"/>
  <c r="EE31" i="14" a="1"/>
  <c r="DO31" i="14" a="1"/>
  <c r="CZ31" i="14" a="1"/>
  <c r="EH30" i="14" a="1"/>
  <c r="DR30" i="14" a="1"/>
  <c r="CS30" i="14" a="1"/>
  <c r="BT30" i="14" a="1"/>
  <c r="EJ29" i="14" a="1"/>
  <c r="DU29" i="14" a="1"/>
  <c r="DJ29" i="14" a="1"/>
  <c r="EK28" i="14" a="1"/>
  <c r="EB28" i="14" a="1"/>
  <c r="CM28" i="14" a="1"/>
  <c r="BY28" i="14" a="1"/>
  <c r="EN27" i="14" a="1"/>
  <c r="EC27" i="14" a="1"/>
  <c r="DO27" i="14" a="1"/>
  <c r="CY27" i="14" a="1"/>
  <c r="CN27" i="14" a="1"/>
  <c r="BK27" i="14" a="1"/>
  <c r="EE26" i="14" a="1"/>
  <c r="DP26" i="14" a="1"/>
  <c r="DH25" i="14" a="1"/>
  <c r="EK24" i="14" a="1"/>
  <c r="DU24" i="14" a="1"/>
  <c r="DL24" i="14" a="1"/>
  <c r="BW24" i="14" a="1"/>
  <c r="DM23" i="14" a="1"/>
  <c r="CX23" i="14" a="1"/>
  <c r="BK23" i="14" a="1"/>
  <c r="DN22" i="14" a="1"/>
  <c r="CX22" i="14" a="1"/>
  <c r="CO22" i="14" a="1"/>
  <c r="BK22" i="14" a="1"/>
  <c r="EM21" i="14" a="1"/>
  <c r="CO21" i="14" a="1"/>
  <c r="BZ21" i="14" a="1"/>
  <c r="EO20" i="14" a="1"/>
  <c r="EE20" i="14" a="1"/>
  <c r="DP20" i="14" a="1"/>
  <c r="CR19" i="14" a="1"/>
  <c r="CB19" i="14" a="1"/>
  <c r="BS19" i="14" a="1"/>
  <c r="CE18" i="14" a="1"/>
  <c r="BT18" i="14" a="1"/>
  <c r="O12" i="14" a="1"/>
  <c r="O10" i="14" a="1"/>
  <c r="EL61" i="14" a="1"/>
  <c r="ED59" i="14" a="1"/>
  <c r="CQ58" i="14" a="1"/>
  <c r="DG57" i="14" a="1"/>
  <c r="DG55" i="14" a="1"/>
  <c r="DJ54" i="14" a="1"/>
  <c r="BY54" i="14" a="1"/>
  <c r="DL52" i="14" a="1"/>
  <c r="CF52" i="14" a="1"/>
  <c r="EG51" i="14" a="1"/>
  <c r="DH50" i="14" a="1"/>
  <c r="DG48" i="14" a="1"/>
  <c r="DN47" i="14" a="1"/>
  <c r="CP47" i="14" a="1"/>
  <c r="BS47" i="14" a="1"/>
  <c r="BZ45" i="14" a="1"/>
  <c r="EA44" i="14" a="1"/>
  <c r="CC44" i="14" a="1"/>
  <c r="EG43" i="14" a="1"/>
  <c r="DT42" i="14" a="1"/>
  <c r="CX42" i="14" a="1"/>
  <c r="CB42" i="14" a="1"/>
  <c r="CT41" i="14" a="1"/>
  <c r="BW41" i="14" a="1"/>
  <c r="EF40" i="14" a="1"/>
  <c r="DL40" i="14" a="1"/>
  <c r="DM39" i="14" a="1"/>
  <c r="BY39" i="14" a="1"/>
  <c r="DM38" i="14" a="1"/>
  <c r="CZ36" i="14" a="1"/>
  <c r="CM36" i="14" a="1"/>
  <c r="EI35" i="14" a="1"/>
  <c r="BH60" i="14" a="1"/>
  <c r="DP59" i="14" a="1"/>
  <c r="DQ53" i="14" a="1"/>
  <c r="DP52" i="14" a="1"/>
  <c r="DM51" i="14" a="1"/>
  <c r="BH50" i="14" a="1"/>
  <c r="EB48" i="14" a="1"/>
  <c r="EK47" i="14" a="1"/>
  <c r="CG47" i="14" a="1"/>
  <c r="CS46" i="14" a="1"/>
  <c r="EK42" i="14" a="1"/>
  <c r="CX41" i="14" a="1"/>
  <c r="DO40" i="14" a="1"/>
  <c r="BV40" i="14" a="1"/>
  <c r="ED39" i="14" a="1"/>
  <c r="CX38" i="14" a="1"/>
  <c r="CA37" i="14" a="1"/>
  <c r="BS36" i="14" a="1"/>
  <c r="BX34" i="14" a="1"/>
  <c r="EE32" i="14" a="1"/>
  <c r="CA32" i="14" a="1"/>
  <c r="CA31" i="14" a="1"/>
  <c r="DI30" i="14" a="1"/>
  <c r="CE30" i="14" a="1"/>
  <c r="EG29" i="14" a="1"/>
  <c r="CC29" i="14" a="1"/>
  <c r="DL28" i="14" a="1"/>
  <c r="CN28" i="14" a="1"/>
  <c r="EV27" i="14" a="1"/>
  <c r="EA27" i="14" a="1"/>
  <c r="CP26" i="14" a="1"/>
  <c r="DU25" i="14" a="1"/>
  <c r="CC25" i="14" a="1"/>
  <c r="CN24" i="14" a="1"/>
  <c r="BZ23" i="14" a="1"/>
  <c r="EE22" i="14" a="1"/>
  <c r="CN22" i="14" a="1"/>
  <c r="EN21" i="14" a="1"/>
  <c r="DP21" i="14" a="1"/>
  <c r="EF20" i="14" a="1"/>
  <c r="CO20" i="14" a="1"/>
  <c r="DT19" i="14" a="1"/>
  <c r="CY19" i="14" a="1"/>
  <c r="CA19" i="14" a="1"/>
  <c r="DJ18" i="14" a="1"/>
  <c r="BS18" i="14" a="1"/>
  <c r="DA25" i="14" a="1"/>
  <c r="DJ24" i="14" a="1"/>
  <c r="EN23" i="14" a="1"/>
  <c r="DT23" i="14" a="1"/>
  <c r="CV23" i="14" a="1"/>
  <c r="CM22" i="14" a="1"/>
  <c r="CV21" i="14" a="1"/>
  <c r="DG20" i="14" a="1"/>
  <c r="EO19" i="14" a="1"/>
  <c r="EF18" i="14" a="1"/>
  <c r="CQ62" i="14" a="1"/>
  <c r="DA56" i="14" a="1"/>
  <c r="EG54" i="14" a="1"/>
  <c r="DK52" i="14" a="1"/>
  <c r="DM50" i="14" a="1"/>
  <c r="EA48" i="14" a="1"/>
  <c r="EI47" i="14" a="1"/>
  <c r="BX47" i="14" a="1"/>
  <c r="DI43" i="14" a="1"/>
  <c r="CW41" i="14" a="1"/>
  <c r="CA39" i="14" a="1"/>
  <c r="DR37" i="14" a="1"/>
  <c r="BY37" i="14" a="1"/>
  <c r="EO36" i="14" a="1"/>
  <c r="CY36" i="14" a="1"/>
  <c r="EH35" i="14" a="1"/>
  <c r="ED32" i="14" a="1"/>
  <c r="CY32" i="14" a="1"/>
  <c r="CY31" i="14" a="1"/>
  <c r="BZ31" i="14" a="1"/>
  <c r="EG30" i="14" a="1"/>
  <c r="EI28" i="14" a="1"/>
  <c r="EO27" i="14" a="1"/>
  <c r="DT27" i="14" a="1"/>
  <c r="CX27" i="14" a="1"/>
  <c r="CA27" i="14" a="1"/>
  <c r="EH26" i="14" a="1"/>
  <c r="DM26" i="14" a="1"/>
  <c r="BY62" i="14" a="1"/>
  <c r="EB61" i="14" a="1"/>
  <c r="CM59" i="14" a="1"/>
  <c r="BZ56" i="14" a="1"/>
  <c r="DQ54" i="14" a="1"/>
  <c r="DI52" i="14" a="1"/>
  <c r="EF47" i="14" a="1"/>
  <c r="EM46" i="14" a="1"/>
  <c r="CR45" i="14" a="1"/>
  <c r="EO41" i="14" a="1"/>
  <c r="CR41" i="14" a="1"/>
  <c r="BZ39" i="14" a="1"/>
  <c r="EL38" i="14" a="1"/>
  <c r="CQ38" i="14" a="1"/>
  <c r="EF35" i="14" a="1"/>
  <c r="CP35" i="14" a="1"/>
  <c r="EH34" i="14" a="1"/>
  <c r="CZ34" i="14" a="1"/>
  <c r="CB33" i="14" a="1"/>
  <c r="EB32" i="14" a="1"/>
  <c r="CX32" i="14" a="1"/>
  <c r="EB31" i="14" a="1"/>
  <c r="DG30" i="14" a="1"/>
  <c r="CB30" i="14" a="1"/>
  <c r="BY29" i="14" a="1"/>
  <c r="CV27" i="14" a="1"/>
  <c r="EV25" i="14" a="1"/>
  <c r="DS25" i="14" a="1"/>
  <c r="CV25" i="14" a="1"/>
  <c r="CB25" i="14" a="1"/>
  <c r="CF24" i="14" a="1"/>
  <c r="EM23" i="14" a="1"/>
  <c r="DO23" i="14" a="1"/>
  <c r="ED22" i="14" a="1"/>
  <c r="CG22" i="14" a="1"/>
  <c r="EL21" i="14" a="1"/>
  <c r="DO21" i="14" a="1"/>
  <c r="CQ21" i="14" a="1"/>
  <c r="BW21" i="14" a="1"/>
  <c r="ED20" i="14" a="1"/>
  <c r="BH20" i="14" a="1"/>
  <c r="DP19" i="14" a="1"/>
  <c r="BZ19" i="14" a="1"/>
  <c r="DH18" i="14" a="1"/>
  <c r="CF18" i="14" a="1"/>
  <c r="V6" i="14" a="1"/>
  <c r="CF59" i="14" a="1"/>
  <c r="EO59" i="14" a="1"/>
  <c r="BH56" i="14" a="1"/>
  <c r="DO55" i="14" a="1"/>
  <c r="CW53" i="14" a="1"/>
  <c r="CE52" i="14" a="1"/>
  <c r="BX51" i="14" a="1"/>
  <c r="EI50" i="14" a="1"/>
  <c r="BK47" i="14" a="1"/>
  <c r="DT45" i="14" a="1"/>
  <c r="DI44" i="14" a="1"/>
  <c r="CT42" i="14" a="1"/>
  <c r="CB41" i="14" a="1"/>
  <c r="CM40" i="14" a="1"/>
  <c r="EK39" i="14" a="1"/>
  <c r="EL37" i="14" a="1"/>
  <c r="EJ36" i="14" a="1"/>
  <c r="CN35" i="14" a="1"/>
  <c r="DQ34" i="14" a="1"/>
  <c r="EN33" i="14" a="1"/>
  <c r="DA33" i="14" a="1"/>
  <c r="BH33" i="14" a="1"/>
  <c r="CW32" i="14" a="1"/>
  <c r="BY31" i="14" a="1"/>
  <c r="BH29" i="14" a="1"/>
  <c r="EN28" i="14" a="1"/>
  <c r="DI28" i="14" a="1"/>
  <c r="CA28" i="14" a="1"/>
  <c r="DP27" i="14" a="1"/>
  <c r="DG26" i="14" a="1"/>
  <c r="CC26" i="14" a="1"/>
  <c r="CT25" i="14" a="1"/>
  <c r="EM24" i="14" a="1"/>
  <c r="DM24" i="14" a="1"/>
  <c r="CE24" i="14" a="1"/>
  <c r="CP21" i="14" a="1"/>
  <c r="BH21" i="14" a="1"/>
  <c r="EN20" i="14" a="1"/>
  <c r="CC20" i="14" a="1"/>
  <c r="V14" i="14" a="1"/>
  <c r="CR29" i="14" a="1"/>
  <c r="BH27" i="14" a="1"/>
  <c r="EN26" i="14" a="1"/>
  <c r="CA26" i="14" a="1"/>
  <c r="ED25" i="14" a="1"/>
  <c r="CS25" i="14" a="1"/>
  <c r="EL24" i="14" a="1"/>
  <c r="CO23" i="14" a="1"/>
  <c r="EL22" i="14" a="1"/>
  <c r="DM22" i="14" a="1"/>
  <c r="CB22" i="14" a="1"/>
  <c r="CN21" i="14" a="1"/>
  <c r="DM20" i="14" a="1"/>
  <c r="BZ20" i="14" a="1"/>
  <c r="CQ19" i="14" a="1"/>
  <c r="CG29" i="14" a="1"/>
  <c r="CM23" i="14" a="1"/>
  <c r="DA22" i="14" a="1"/>
  <c r="BY22" i="14" a="1"/>
  <c r="CY20" i="14" a="1"/>
  <c r="DO19" i="14" a="1"/>
  <c r="DG18" i="14" a="1"/>
  <c r="BH52" i="14" a="1"/>
  <c r="CX50" i="14" a="1"/>
  <c r="EK48" i="14" a="1"/>
  <c r="DM47" i="14" a="1"/>
  <c r="DM46" i="14" a="1"/>
  <c r="BW43" i="14" a="1"/>
  <c r="EM42" i="14" a="1"/>
  <c r="BH42" i="14" a="1"/>
  <c r="BT41" i="14" a="1"/>
  <c r="DL37" i="14" a="1"/>
  <c r="DR36" i="14" a="1"/>
  <c r="BU36" i="14" a="1"/>
  <c r="CX34" i="14" a="1"/>
  <c r="CQ33" i="14" a="1"/>
  <c r="DU32" i="14" a="1"/>
  <c r="EL31" i="14" a="1"/>
  <c r="BK31" i="14" a="1"/>
  <c r="EV30" i="14" a="1"/>
  <c r="DO30" i="14" a="1"/>
  <c r="CF29" i="14" a="1"/>
  <c r="CW28" i="14" a="1"/>
  <c r="ED26" i="14" a="1"/>
  <c r="CY26" i="14" a="1"/>
  <c r="DL21" i="14" a="1"/>
  <c r="CF21" i="14" a="1"/>
  <c r="CX20" i="14" a="1"/>
  <c r="CF19" i="14" a="1"/>
  <c r="EI18" i="14" a="1"/>
  <c r="BV18" i="14" a="1"/>
  <c r="EA51" i="14" a="1"/>
  <c r="BY44" i="14" a="1"/>
  <c r="EK43" i="14" a="1"/>
  <c r="DS41" i="14" a="1"/>
  <c r="DI39" i="14" a="1"/>
  <c r="DQ35" i="14" a="1"/>
  <c r="EN34" i="14" a="1"/>
  <c r="CR34" i="14" a="1"/>
  <c r="CP33" i="14" a="1"/>
  <c r="CN32" i="14" a="1"/>
  <c r="EF31" i="14" a="1"/>
  <c r="BU30" i="14" a="1"/>
  <c r="DL29" i="14" a="1"/>
  <c r="EA28" i="14" a="1"/>
  <c r="BU28" i="14" a="1"/>
  <c r="CB27" i="14" a="1"/>
  <c r="EC24" i="14" a="1"/>
  <c r="CW24" i="14" a="1"/>
  <c r="DL23" i="14" a="1"/>
  <c r="CF23" i="14" a="1"/>
  <c r="CW22" i="14" a="1"/>
  <c r="DJ21" i="14" a="1"/>
  <c r="EN19" i="14" a="1"/>
  <c r="O6" i="14" a="1"/>
  <c r="EG44" i="14" a="1"/>
  <c r="DQ42" i="14" a="1"/>
  <c r="CQ31" i="14" a="1"/>
  <c r="BH31" i="14" a="1"/>
  <c r="CU28" i="14" a="1"/>
  <c r="BK28" i="14" a="1"/>
  <c r="BW27" i="14" a="1"/>
  <c r="EB26" i="14" a="1"/>
  <c r="CV24" i="14" a="1"/>
  <c r="BV22" i="14" a="1"/>
  <c r="DG21" i="14" a="1"/>
  <c r="EI19" i="14" a="1"/>
  <c r="CV18" i="14" a="1"/>
  <c r="CS60" i="14" a="1"/>
  <c r="EN59" i="14" a="1"/>
  <c r="CV53" i="14" a="1"/>
  <c r="BK51" i="14" a="1"/>
  <c r="EE50" i="14" a="1"/>
  <c r="CD48" i="14" a="1"/>
  <c r="BH47" i="14" a="1"/>
  <c r="DU46" i="14" a="1"/>
  <c r="DS45" i="14" a="1"/>
  <c r="CM44" i="14" a="1"/>
  <c r="CA41" i="14" a="1"/>
  <c r="EJ40" i="14" a="1"/>
  <c r="CA40" i="14" a="1"/>
  <c r="BT39" i="14" a="1"/>
  <c r="EC38" i="14" a="1"/>
  <c r="EH37" i="14" a="1"/>
  <c r="CF36" i="14" a="1"/>
  <c r="CM35" i="14" a="1"/>
  <c r="BU34" i="14" a="1"/>
  <c r="EK32" i="14" a="1"/>
  <c r="EN31" i="14" a="1"/>
  <c r="CP30" i="14" a="1"/>
  <c r="CZ28" i="14" a="1"/>
  <c r="O14" i="14" a="1"/>
  <c r="CX31" i="14" a="1"/>
  <c r="EK22" i="14" a="1"/>
  <c r="EI24" i="14" a="1"/>
  <c r="BV24" i="14" a="1"/>
  <c r="EI58" i="14" a="1"/>
  <c r="CY55" i="14" a="1"/>
  <c r="EN54" i="14" a="1"/>
  <c r="CQ53" i="14" a="1"/>
  <c r="CC52" i="14" a="1"/>
  <c r="BH51" i="14" a="1"/>
  <c r="DO45" i="14" a="1"/>
  <c r="CG44" i="14" a="1"/>
  <c r="BV41" i="14" a="1"/>
  <c r="BH38" i="14" a="1"/>
  <c r="EF37" i="14" a="1"/>
  <c r="EA36" i="14" a="1"/>
  <c r="EJ35" i="14" a="1"/>
  <c r="EK33" i="14" a="1"/>
  <c r="CT33" i="14" a="1"/>
  <c r="CV32" i="14" a="1"/>
  <c r="BH32" i="14" a="1"/>
  <c r="EM31" i="14" a="1"/>
  <c r="DG31" i="14" a="1"/>
  <c r="DS29" i="14" a="1"/>
  <c r="EJ28" i="14" a="1"/>
  <c r="CM27" i="14" a="1"/>
  <c r="EL26" i="14" a="1"/>
  <c r="DA26" i="14" a="1"/>
  <c r="DR25" i="14" a="1"/>
  <c r="DH24" i="14" a="1"/>
  <c r="BY24" i="14" a="1"/>
  <c r="CN23" i="14" a="1"/>
  <c r="BZ22" i="14" a="1"/>
  <c r="DM21" i="14" a="1"/>
  <c r="EL20" i="14" a="1"/>
  <c r="BK19" i="14" a="1"/>
  <c r="EJ18" i="14" a="1"/>
  <c r="BX59" i="14" a="1"/>
  <c r="CV55" i="14" a="1"/>
  <c r="CO53" i="14" a="1"/>
  <c r="EF51" i="14" a="1"/>
  <c r="DA50" i="14" a="1"/>
  <c r="CC48" i="14" a="1"/>
  <c r="DR47" i="14" a="1"/>
  <c r="DO46" i="14" a="1"/>
  <c r="EO42" i="14" a="1"/>
  <c r="BK42" i="14" a="1"/>
  <c r="EH41" i="14" a="1"/>
  <c r="BU41" i="14" a="1"/>
  <c r="DU35" i="14" a="1"/>
  <c r="CF35" i="14" a="1"/>
  <c r="BH34" i="14" a="1"/>
  <c r="EJ33" i="14" a="1"/>
  <c r="CS33" i="14" a="1"/>
  <c r="EA32" i="14" a="1"/>
  <c r="DP30" i="14" a="1"/>
  <c r="DR29" i="14" a="1"/>
  <c r="EC28" i="14" a="1"/>
  <c r="CY28" i="14" a="1"/>
  <c r="BW28" i="14" a="1"/>
  <c r="EM27" i="14" a="1"/>
  <c r="DL27" i="14" a="1"/>
  <c r="BZ26" i="14" a="1"/>
  <c r="CP25" i="14" a="1"/>
  <c r="DN23" i="14" a="1"/>
  <c r="EG20" i="14" a="1"/>
  <c r="BY20" i="14" a="1"/>
  <c r="CO19" i="14" a="1"/>
  <c r="CA18" i="14" a="1"/>
  <c r="CM53" i="14" a="1"/>
  <c r="DI47" i="14" a="1"/>
  <c r="BY35" i="14" a="1"/>
  <c r="BT26" i="14" a="1"/>
  <c r="EK23" i="14" a="1"/>
  <c r="EC22" i="14" a="1"/>
  <c r="EK21" i="14" a="1"/>
  <c r="BT20" i="14" a="1"/>
  <c r="DI19" i="14" a="1"/>
  <c r="EE18" i="14" a="1"/>
  <c r="DQ57" i="14" a="1"/>
  <c r="CW54" i="14" a="1"/>
  <c r="BU53" i="14" a="1"/>
  <c r="EJ52" i="14" a="1"/>
  <c r="CN50" i="14" a="1"/>
  <c r="CC45" i="14" a="1"/>
  <c r="DI38" i="14" a="1"/>
  <c r="CZ37" i="14" a="1"/>
  <c r="EB33" i="14" a="1"/>
  <c r="EA31" i="14" a="1"/>
  <c r="DA30" i="14" a="1"/>
  <c r="EJ27" i="14" a="1"/>
  <c r="CG25" i="14" a="1"/>
  <c r="CA21" i="14" a="1"/>
  <c r="CE19" i="14" a="1"/>
  <c r="BU18" i="14" a="1"/>
  <c r="CO58" i="14" a="1"/>
  <c r="DP57" i="14" a="1"/>
  <c r="EC56" i="14" a="1"/>
  <c r="CF54" i="14" a="1"/>
  <c r="EM45" i="14" a="1"/>
  <c r="CO39" i="14" a="1"/>
  <c r="CP38" i="14" a="1"/>
  <c r="DR34" i="14" a="1"/>
  <c r="DM32" i="14" a="1"/>
  <c r="CM31" i="14" a="1"/>
  <c r="EL29" i="14" a="1"/>
  <c r="BT29" i="14" a="1"/>
  <c r="DU28" i="14" a="1"/>
  <c r="CS26" i="14" a="1"/>
  <c r="CU25" i="14" a="1"/>
  <c r="BU24" i="14" a="1"/>
  <c r="EE23" i="14" a="1"/>
  <c r="DU22" i="14" a="1"/>
  <c r="CY21" i="14" a="1"/>
  <c r="CR20" i="14" a="1"/>
  <c r="O7" i="14" a="1"/>
  <c r="DS33" i="14" a="1"/>
  <c r="EH29" i="14" a="1"/>
  <c r="DT24" i="14" a="1"/>
  <c r="BT19" i="14" a="1"/>
  <c r="CO57" i="14" a="1"/>
  <c r="CZ52" i="14" a="1"/>
  <c r="CN51" i="14" a="1"/>
  <c r="BY45" i="14" a="1"/>
  <c r="CR37" i="14" a="1"/>
  <c r="EG19" i="14" a="1"/>
  <c r="DT18" i="14" a="1"/>
  <c r="CQ52" i="14" a="1"/>
  <c r="DU44" i="14" a="1"/>
  <c r="CF32" i="14" a="1"/>
  <c r="CT28" i="14" a="1"/>
  <c r="BV27" i="14" a="1"/>
  <c r="BK26" i="14" a="1"/>
  <c r="EF19" i="14" a="1"/>
  <c r="DR18" i="14" a="1"/>
  <c r="EE27" i="14" a="1"/>
  <c r="CP22" i="14" a="1"/>
  <c r="BW32" i="14" a="1"/>
  <c r="CG28" i="14" a="1"/>
  <c r="DS20" i="14" a="1"/>
  <c r="EC19" i="14" a="1"/>
  <c r="CQ61" i="14" a="1"/>
  <c r="CU47" i="14" a="1"/>
  <c r="BK44" i="14" a="1"/>
  <c r="CC61" i="14" a="1"/>
  <c r="EV22" i="14" a="1"/>
  <c r="CU40" i="14" a="1"/>
  <c r="EB27" i="14" a="1"/>
  <c r="EJ23" i="14" a="1"/>
  <c r="EA21" i="14" a="1"/>
  <c r="BT61" i="14" a="1"/>
  <c r="CO47" i="14" a="1"/>
  <c r="DN26" i="14" a="1"/>
  <c r="EB56" i="14" a="1"/>
  <c r="EM55" i="14" a="1"/>
  <c r="EO53" i="14" a="1"/>
  <c r="BX39" i="14" a="1"/>
  <c r="CO38" i="14" a="1"/>
  <c r="EO30" i="14" a="1"/>
  <c r="CR26" i="14" a="1"/>
  <c r="BH24" i="14" a="1"/>
  <c r="DP22" i="14" a="1"/>
  <c r="CX21" i="14" a="1"/>
  <c r="BV25" i="14" a="1"/>
  <c r="CO52" i="14" a="1"/>
  <c r="EB21" i="14" a="1"/>
  <c r="CZ27" i="14" a="1"/>
  <c r="BV54" i="14" a="1"/>
  <c r="EF53" i="14" a="1"/>
  <c r="BU46" i="14" a="1"/>
  <c r="CX37" i="14" a="1"/>
  <c r="CN34" i="14" a="1"/>
  <c r="EI30" i="14" a="1"/>
  <c r="CM26" i="14" a="1"/>
  <c r="CA25" i="14" a="1"/>
  <c r="EC23" i="14" a="1"/>
  <c r="CP20" i="14" a="1"/>
  <c r="EV18" i="14" a="1"/>
  <c r="EE55" i="14" a="1"/>
  <c r="EB53" i="14" a="1"/>
  <c r="CZ51" i="14" a="1"/>
  <c r="BS46" i="14" a="1"/>
  <c r="EA45" i="14" a="1"/>
  <c r="CA38" i="14" a="1"/>
  <c r="CS37" i="14" a="1"/>
  <c r="DJ32" i="14" a="1"/>
  <c r="EE30" i="14" a="1"/>
  <c r="DO28" i="14" a="1"/>
  <c r="CQ27" i="14" a="1"/>
  <c r="CM58" i="14" a="1"/>
  <c r="BK53" i="14" a="1"/>
  <c r="BX38" i="14" a="1"/>
  <c r="DH36" i="14" a="1"/>
  <c r="CG34" i="14" a="1"/>
  <c r="DM28" i="14" a="1"/>
  <c r="DA23" i="14" a="1"/>
  <c r="CV22" i="14" a="1"/>
  <c r="BH53" i="14" a="1"/>
  <c r="BX45" i="14" a="1"/>
  <c r="EF43" i="14" a="1"/>
  <c r="CW36" i="14" a="1"/>
  <c r="BZ34" i="14" a="1"/>
  <c r="DU30" i="14" a="1"/>
  <c r="DI29" i="14" a="1"/>
  <c r="EV26" i="14" a="1"/>
  <c r="EI25" i="14" a="1"/>
  <c r="BU25" i="14" a="1"/>
  <c r="CZ23" i="14" a="1"/>
  <c r="CD51" i="14" a="1"/>
  <c r="CB50" i="14" a="1"/>
  <c r="EB43" i="14" a="1"/>
  <c r="DP42" i="14" a="1"/>
  <c r="CE37" i="14" a="1"/>
  <c r="CZ30" i="14" a="1"/>
  <c r="CW29" i="14" a="1"/>
  <c r="CO28" i="14" a="1"/>
  <c r="BS27" i="14" a="1"/>
  <c r="EH25" i="14" a="1"/>
  <c r="CC51" i="14" a="1"/>
  <c r="EM49" i="14" a="1"/>
  <c r="DK48" i="14" a="1"/>
  <c r="DO43" i="14" a="1"/>
  <c r="DN41" i="14" a="1"/>
  <c r="DH35" i="14" a="1"/>
  <c r="CT30" i="14" a="1"/>
  <c r="DS26" i="14" a="1"/>
  <c r="EE25" i="14" a="1"/>
  <c r="CT24" i="14" a="1"/>
  <c r="CU23" i="14" a="1"/>
  <c r="EE21" i="14" a="1"/>
  <c r="DP18" i="14" a="1"/>
  <c r="EF49" i="14" a="1"/>
  <c r="DH43" i="14" a="1"/>
  <c r="DA42" i="14" a="1"/>
  <c r="DL41" i="14" a="1"/>
  <c r="CG36" i="14" a="1"/>
  <c r="BX33" i="14" a="1"/>
  <c r="CS29" i="14" a="1"/>
  <c r="ED27" i="14" a="1"/>
  <c r="DJ25" i="14" a="1"/>
  <c r="DH19" i="14" a="1"/>
  <c r="CT18" i="14" a="1"/>
  <c r="BK50" i="14" a="1"/>
  <c r="EL46" i="14" a="1"/>
  <c r="CR43" i="14" a="1"/>
  <c r="CW39" i="14" a="1"/>
  <c r="CX35" i="14" a="1"/>
  <c r="EN32" i="14" a="1"/>
  <c r="CF28" i="14" a="1"/>
  <c r="DR26" i="14" a="1"/>
  <c r="CS24" i="14" a="1"/>
  <c r="BW23" i="14" a="1"/>
  <c r="DG19" i="14" a="1"/>
  <c r="CR18" i="14" a="1"/>
  <c r="CZ48" i="14" a="1"/>
  <c r="CQ41" i="14" a="1"/>
  <c r="BV35" i="14" a="1"/>
  <c r="DU34" i="14" a="1"/>
  <c r="DN31" i="14" a="1"/>
  <c r="CQ30" i="14" a="1"/>
  <c r="BU29" i="14" a="1"/>
  <c r="EO28" i="14" a="1"/>
  <c r="DG25" i="14" a="1"/>
  <c r="CO24" i="14" a="1"/>
  <c r="CZ19" i="14" a="1"/>
  <c r="DK60" i="14" a="1"/>
  <c r="CB46" i="14" a="1"/>
  <c r="CP41" i="14" a="1"/>
  <c r="CQ40" i="14" a="1"/>
  <c r="EE38" i="14" a="1"/>
  <c r="BU35" i="14" a="1"/>
  <c r="DO32" i="14" a="1"/>
  <c r="CP31" i="14" a="1"/>
  <c r="BS30" i="14" a="1"/>
  <c r="BU23" i="14" a="1"/>
  <c r="DA21" i="14" a="1"/>
  <c r="DN20" i="14" a="1"/>
  <c r="CQ18" i="14" a="1"/>
  <c r="V7" i="14" a="1"/>
  <c r="V7" i="14" l="1"/>
  <c r="CQ18" i="14"/>
  <c r="DN20" i="14"/>
  <c r="DA21" i="14"/>
  <c r="BU23" i="14"/>
  <c r="BS30" i="14"/>
  <c r="CP31" i="14"/>
  <c r="DO32" i="14"/>
  <c r="BU35" i="14"/>
  <c r="EE38" i="14"/>
  <c r="CQ40" i="14"/>
  <c r="CP41" i="14"/>
  <c r="CB46" i="14"/>
  <c r="DK60" i="14"/>
  <c r="CZ19" i="14"/>
  <c r="CO24" i="14"/>
  <c r="DG25" i="14"/>
  <c r="EO28" i="14"/>
  <c r="BU29" i="14"/>
  <c r="CQ30" i="14"/>
  <c r="DN31" i="14"/>
  <c r="DU34" i="14"/>
  <c r="BV35" i="14"/>
  <c r="CQ41" i="14"/>
  <c r="CZ48" i="14"/>
  <c r="CR18" i="14"/>
  <c r="DG19" i="14"/>
  <c r="BW23" i="14"/>
  <c r="CS24" i="14"/>
  <c r="DR26" i="14"/>
  <c r="CF28" i="14"/>
  <c r="EN32" i="14"/>
  <c r="CX35" i="14"/>
  <c r="CW39" i="14"/>
  <c r="CR43" i="14"/>
  <c r="EL46" i="14"/>
  <c r="BK50" i="14"/>
  <c r="CT18" i="14"/>
  <c r="DH19" i="14"/>
  <c r="DJ25" i="14"/>
  <c r="ED27" i="14"/>
  <c r="CS29" i="14"/>
  <c r="BX33" i="14"/>
  <c r="CG36" i="14"/>
  <c r="DL41" i="14"/>
  <c r="DA42" i="14"/>
  <c r="DH43" i="14"/>
  <c r="EF49" i="14"/>
  <c r="DP18" i="14"/>
  <c r="EE21" i="14"/>
  <c r="CU23" i="14"/>
  <c r="CT24" i="14"/>
  <c r="EE25" i="14"/>
  <c r="DS26" i="14"/>
  <c r="CT30" i="14"/>
  <c r="DH35" i="14"/>
  <c r="DN41" i="14"/>
  <c r="DO43" i="14"/>
  <c r="DK48" i="14"/>
  <c r="EM49" i="14"/>
  <c r="CC51" i="14"/>
  <c r="EH25" i="14"/>
  <c r="BS27" i="14"/>
  <c r="CO28" i="14"/>
  <c r="CW29" i="14"/>
  <c r="CZ30" i="14"/>
  <c r="CE37" i="14"/>
  <c r="DP42" i="14"/>
  <c r="EB43" i="14"/>
  <c r="CB50" i="14"/>
  <c r="CD51" i="14"/>
  <c r="CZ23" i="14"/>
  <c r="BU25" i="14"/>
  <c r="EI25" i="14"/>
  <c r="EV26" i="14"/>
  <c r="DI29" i="14"/>
  <c r="DU30" i="14"/>
  <c r="BZ34" i="14"/>
  <c r="CW36" i="14"/>
  <c r="EF43" i="14"/>
  <c r="BX45" i="14"/>
  <c r="BH53" i="14"/>
  <c r="CV22" i="14"/>
  <c r="DA23" i="14"/>
  <c r="DM28" i="14"/>
  <c r="CG34" i="14"/>
  <c r="DH36" i="14"/>
  <c r="BX38" i="14"/>
  <c r="BK53" i="14"/>
  <c r="CM58" i="14"/>
  <c r="CQ27" i="14"/>
  <c r="DO28" i="14"/>
  <c r="EE30" i="14"/>
  <c r="DJ32" i="14"/>
  <c r="CS37" i="14"/>
  <c r="CA38" i="14"/>
  <c r="EA45" i="14"/>
  <c r="BS46" i="14"/>
  <c r="CZ51" i="14"/>
  <c r="EB53" i="14"/>
  <c r="EE55" i="14"/>
  <c r="EV18" i="14"/>
  <c r="CP20" i="14"/>
  <c r="EC23" i="14"/>
  <c r="CA25" i="14"/>
  <c r="CM26" i="14"/>
  <c r="EI30" i="14"/>
  <c r="CN34" i="14"/>
  <c r="CX37" i="14"/>
  <c r="BU46" i="14"/>
  <c r="EF53" i="14"/>
  <c r="BV54" i="14"/>
  <c r="CZ27" i="14"/>
  <c r="EB21" i="14"/>
  <c r="CO52" i="14"/>
  <c r="BV25" i="14"/>
  <c r="CX21" i="14"/>
  <c r="DP22" i="14"/>
  <c r="BH24" i="14"/>
  <c r="CR26" i="14"/>
  <c r="EO30" i="14"/>
  <c r="CO38" i="14"/>
  <c r="BX39" i="14"/>
  <c r="EO53" i="14"/>
  <c r="EM55" i="14"/>
  <c r="EB56" i="14"/>
  <c r="DN26" i="14"/>
  <c r="CO47" i="14"/>
  <c r="BT61" i="14"/>
  <c r="EA21" i="14"/>
  <c r="EJ23" i="14"/>
  <c r="EB27" i="14"/>
  <c r="CU40" i="14"/>
  <c r="EV22" i="14"/>
  <c r="CC61" i="14"/>
  <c r="BK44" i="14"/>
  <c r="CU47" i="14"/>
  <c r="CQ61" i="14"/>
  <c r="EC19" i="14"/>
  <c r="DS20" i="14"/>
  <c r="CG28" i="14"/>
  <c r="BW32" i="14"/>
  <c r="CP22" i="14"/>
  <c r="EE27" i="14"/>
  <c r="DR18" i="14"/>
  <c r="EF19" i="14"/>
  <c r="BK26" i="14"/>
  <c r="BV27" i="14"/>
  <c r="CT28" i="14"/>
  <c r="CF32" i="14"/>
  <c r="DU44" i="14"/>
  <c r="CQ52" i="14"/>
  <c r="DT18" i="14"/>
  <c r="EG19" i="14"/>
  <c r="CR37" i="14"/>
  <c r="BY45" i="14"/>
  <c r="CN51" i="14"/>
  <c r="CZ52" i="14"/>
  <c r="CO57" i="14"/>
  <c r="BT19" i="14"/>
  <c r="DT24" i="14"/>
  <c r="EH29" i="14"/>
  <c r="DS33" i="14"/>
  <c r="O7" i="14"/>
  <c r="CR20" i="14"/>
  <c r="CY21" i="14"/>
  <c r="DU22" i="14"/>
  <c r="EE23" i="14"/>
  <c r="BU24" i="14"/>
  <c r="CU25" i="14"/>
  <c r="CS26" i="14"/>
  <c r="DU28" i="14"/>
  <c r="BT29" i="14"/>
  <c r="EL29" i="14"/>
  <c r="CM31" i="14"/>
  <c r="DM32" i="14"/>
  <c r="DR34" i="14"/>
  <c r="CP38" i="14"/>
  <c r="CO39" i="14"/>
  <c r="EM45" i="14"/>
  <c r="CF54" i="14"/>
  <c r="EC56" i="14"/>
  <c r="DP57" i="14"/>
  <c r="CO58" i="14"/>
  <c r="BU18" i="14"/>
  <c r="CE19" i="14"/>
  <c r="CA21" i="14"/>
  <c r="CG25" i="14"/>
  <c r="EJ27" i="14"/>
  <c r="DA30" i="14"/>
  <c r="EA31" i="14"/>
  <c r="EB33" i="14"/>
  <c r="CZ37" i="14"/>
  <c r="DI38" i="14"/>
  <c r="CC45" i="14"/>
  <c r="CN50" i="14"/>
  <c r="EJ52" i="14"/>
  <c r="BU53" i="14"/>
  <c r="CW54" i="14"/>
  <c r="DQ57" i="14"/>
  <c r="EE18" i="14"/>
  <c r="DI19" i="14"/>
  <c r="BT20" i="14"/>
  <c r="EK21" i="14"/>
  <c r="EC22" i="14"/>
  <c r="EK23" i="14"/>
  <c r="BT26" i="14"/>
  <c r="BY35" i="14"/>
  <c r="DI47" i="14"/>
  <c r="CM53" i="14"/>
  <c r="CA18" i="14"/>
  <c r="CO19" i="14"/>
  <c r="BY20" i="14"/>
  <c r="EG20" i="14"/>
  <c r="DN23" i="14"/>
  <c r="CP25" i="14"/>
  <c r="BZ26" i="14"/>
  <c r="DL27" i="14"/>
  <c r="EM27" i="14"/>
  <c r="BW28" i="14"/>
  <c r="CY28" i="14"/>
  <c r="EC28" i="14"/>
  <c r="DR29" i="14"/>
  <c r="DP30" i="14"/>
  <c r="EA32" i="14"/>
  <c r="CS33" i="14"/>
  <c r="EJ33" i="14"/>
  <c r="BH34" i="14"/>
  <c r="CF35" i="14"/>
  <c r="DU35" i="14"/>
  <c r="BU41" i="14"/>
  <c r="EH41" i="14"/>
  <c r="BK42" i="14"/>
  <c r="EO42" i="14"/>
  <c r="DO46" i="14"/>
  <c r="DR47" i="14"/>
  <c r="CC48" i="14"/>
  <c r="DA50" i="14"/>
  <c r="EF51" i="14"/>
  <c r="CO53" i="14"/>
  <c r="CV55" i="14"/>
  <c r="BX59" i="14"/>
  <c r="EJ18" i="14"/>
  <c r="BK19" i="14"/>
  <c r="EL20" i="14"/>
  <c r="DM21" i="14"/>
  <c r="BZ22" i="14"/>
  <c r="CN23" i="14"/>
  <c r="BY24" i="14"/>
  <c r="DH24" i="14"/>
  <c r="DR25" i="14"/>
  <c r="DA26" i="14"/>
  <c r="EL26" i="14"/>
  <c r="CM27" i="14"/>
  <c r="EJ28" i="14"/>
  <c r="DS29" i="14"/>
  <c r="DG31" i="14"/>
  <c r="EM31" i="14"/>
  <c r="BH32" i="14"/>
  <c r="CV32" i="14"/>
  <c r="CT33" i="14"/>
  <c r="EK33" i="14"/>
  <c r="EJ35" i="14"/>
  <c r="EA36" i="14"/>
  <c r="EF37" i="14"/>
  <c r="BH38" i="14"/>
  <c r="BV41" i="14"/>
  <c r="CG44" i="14"/>
  <c r="DO45" i="14"/>
  <c r="BH51" i="14"/>
  <c r="CC52" i="14"/>
  <c r="CQ53" i="14"/>
  <c r="EN54" i="14"/>
  <c r="CY55" i="14"/>
  <c r="EI58" i="14"/>
  <c r="BV24" i="14"/>
  <c r="EI24" i="14"/>
  <c r="EK22" i="14"/>
  <c r="CX31" i="14"/>
  <c r="O14" i="14"/>
  <c r="CZ28" i="14"/>
  <c r="CP30" i="14"/>
  <c r="EN31" i="14"/>
  <c r="EK32" i="14"/>
  <c r="BU34" i="14"/>
  <c r="CM35" i="14"/>
  <c r="CF36" i="14"/>
  <c r="EH37" i="14"/>
  <c r="EC38" i="14"/>
  <c r="BT39" i="14"/>
  <c r="CA40" i="14"/>
  <c r="EJ40" i="14"/>
  <c r="CA41" i="14"/>
  <c r="CM44" i="14"/>
  <c r="DS45" i="14"/>
  <c r="DU46" i="14"/>
  <c r="BH47" i="14"/>
  <c r="CD48" i="14"/>
  <c r="EE50" i="14"/>
  <c r="BK51" i="14"/>
  <c r="CV53" i="14"/>
  <c r="EN59" i="14"/>
  <c r="CS60" i="14"/>
  <c r="CV18" i="14"/>
  <c r="EI19" i="14"/>
  <c r="DG21" i="14"/>
  <c r="BV22" i="14"/>
  <c r="CV24" i="14"/>
  <c r="EB26" i="14"/>
  <c r="BW27" i="14"/>
  <c r="BK28" i="14"/>
  <c r="CU28" i="14"/>
  <c r="BH31" i="14"/>
  <c r="CQ31" i="14"/>
  <c r="DQ42" i="14"/>
  <c r="EG44" i="14"/>
  <c r="O6" i="14"/>
  <c r="EN19" i="14"/>
  <c r="DJ21" i="14"/>
  <c r="CW22" i="14"/>
  <c r="CF23" i="14"/>
  <c r="DL23" i="14"/>
  <c r="CW24" i="14"/>
  <c r="EC24" i="14"/>
  <c r="CB27" i="14"/>
  <c r="BU28" i="14"/>
  <c r="EA28" i="14"/>
  <c r="DL29" i="14"/>
  <c r="BU30" i="14"/>
  <c r="EF31" i="14"/>
  <c r="CN32" i="14"/>
  <c r="CP33" i="14"/>
  <c r="CR34" i="14"/>
  <c r="EN34" i="14"/>
  <c r="DQ35" i="14"/>
  <c r="DI39" i="14"/>
  <c r="DS41" i="14"/>
  <c r="EK43" i="14"/>
  <c r="BY44" i="14"/>
  <c r="EA51" i="14"/>
  <c r="BV18" i="14"/>
  <c r="EI18" i="14"/>
  <c r="CF19" i="14"/>
  <c r="CX20" i="14"/>
  <c r="CF21" i="14"/>
  <c r="DL21" i="14"/>
  <c r="CY26" i="14"/>
  <c r="ED26" i="14"/>
  <c r="CW28" i="14"/>
  <c r="CF29" i="14"/>
  <c r="DO30" i="14"/>
  <c r="EV30" i="14"/>
  <c r="BK31" i="14"/>
  <c r="EL31" i="14"/>
  <c r="DU32" i="14"/>
  <c r="CQ33" i="14"/>
  <c r="CX34" i="14"/>
  <c r="BU36" i="14"/>
  <c r="DR36" i="14"/>
  <c r="DL37" i="14"/>
  <c r="BT41" i="14"/>
  <c r="BH42" i="14"/>
  <c r="EM42" i="14"/>
  <c r="BW43" i="14"/>
  <c r="DM46" i="14"/>
  <c r="DM47" i="14"/>
  <c r="EK48" i="14"/>
  <c r="CX50" i="14"/>
  <c r="BH52" i="14"/>
  <c r="DG18" i="14"/>
  <c r="DO19" i="14"/>
  <c r="CY20" i="14"/>
  <c r="BY22" i="14"/>
  <c r="DA22" i="14"/>
  <c r="CM23" i="14"/>
  <c r="CG29" i="14"/>
  <c r="CQ19" i="14"/>
  <c r="BZ20" i="14"/>
  <c r="DM20" i="14"/>
  <c r="CN21" i="14"/>
  <c r="CB22" i="14"/>
  <c r="DM22" i="14"/>
  <c r="EL22" i="14"/>
  <c r="CO23" i="14"/>
  <c r="EL24" i="14"/>
  <c r="CS25" i="14"/>
  <c r="ED25" i="14"/>
  <c r="CA26" i="14"/>
  <c r="EN26" i="14"/>
  <c r="BH27" i="14"/>
  <c r="CR29" i="14"/>
  <c r="V14" i="14"/>
  <c r="CC20" i="14"/>
  <c r="EN20" i="14"/>
  <c r="BH21" i="14"/>
  <c r="CP21" i="14"/>
  <c r="CE24" i="14"/>
  <c r="DM24" i="14"/>
  <c r="EM24" i="14"/>
  <c r="CT25" i="14"/>
  <c r="CC26" i="14"/>
  <c r="DG26" i="14"/>
  <c r="DP27" i="14"/>
  <c r="CA28" i="14"/>
  <c r="DI28" i="14"/>
  <c r="EN28" i="14"/>
  <c r="BH29" i="14"/>
  <c r="BY31" i="14"/>
  <c r="CW32" i="14"/>
  <c r="BH33" i="14"/>
  <c r="DA33" i="14"/>
  <c r="EN33" i="14"/>
  <c r="DQ34" i="14"/>
  <c r="CN35" i="14"/>
  <c r="EJ36" i="14"/>
  <c r="EL37" i="14"/>
  <c r="EK39" i="14"/>
  <c r="CM40" i="14"/>
  <c r="CB41" i="14"/>
  <c r="CT42" i="14"/>
  <c r="DI44" i="14"/>
  <c r="DT45" i="14"/>
  <c r="BK47" i="14"/>
  <c r="EI50" i="14"/>
  <c r="BX51" i="14"/>
  <c r="CE52" i="14"/>
  <c r="CW53" i="14"/>
  <c r="DO55" i="14"/>
  <c r="BH56" i="14"/>
  <c r="EO59" i="14"/>
  <c r="CF59" i="14"/>
  <c r="V6" i="14"/>
  <c r="CF18" i="14"/>
  <c r="DH18" i="14"/>
  <c r="BZ19" i="14"/>
  <c r="DP19" i="14"/>
  <c r="BH20" i="14"/>
  <c r="ED20" i="14"/>
  <c r="BW21" i="14"/>
  <c r="CQ21" i="14"/>
  <c r="DO21" i="14"/>
  <c r="EL21" i="14"/>
  <c r="CG22" i="14"/>
  <c r="ED22" i="14"/>
  <c r="DO23" i="14"/>
  <c r="EM23" i="14"/>
  <c r="CF24" i="14"/>
  <c r="CB25" i="14"/>
  <c r="CV25" i="14"/>
  <c r="DS25" i="14"/>
  <c r="EV25" i="14"/>
  <c r="CV27" i="14"/>
  <c r="BY29" i="14"/>
  <c r="CB30" i="14"/>
  <c r="DG30" i="14"/>
  <c r="EB31" i="14"/>
  <c r="CX32" i="14"/>
  <c r="EB32" i="14"/>
  <c r="CB33" i="14"/>
  <c r="CZ34" i="14"/>
  <c r="EH34" i="14"/>
  <c r="CP35" i="14"/>
  <c r="EF35" i="14"/>
  <c r="CQ38" i="14"/>
  <c r="EL38" i="14"/>
  <c r="BZ39" i="14"/>
  <c r="CR41" i="14"/>
  <c r="EO41" i="14"/>
  <c r="CR45" i="14"/>
  <c r="EM46" i="14"/>
  <c r="EF47" i="14"/>
  <c r="DI52" i="14"/>
  <c r="DQ54" i="14"/>
  <c r="BZ56" i="14"/>
  <c r="CM59" i="14"/>
  <c r="EB61" i="14"/>
  <c r="BY62" i="14"/>
  <c r="DM26" i="14"/>
  <c r="EH26" i="14"/>
  <c r="CA27" i="14"/>
  <c r="CX27" i="14"/>
  <c r="DT27" i="14"/>
  <c r="EO27" i="14"/>
  <c r="EI28" i="14"/>
  <c r="EG30" i="14"/>
  <c r="BZ31" i="14"/>
  <c r="CY31" i="14"/>
  <c r="CY32" i="14"/>
  <c r="ED32" i="14"/>
  <c r="EH35" i="14"/>
  <c r="CY36" i="14"/>
  <c r="EO36" i="14"/>
  <c r="BY37" i="14"/>
  <c r="DR37" i="14"/>
  <c r="CA39" i="14"/>
  <c r="CW41" i="14"/>
  <c r="DI43" i="14"/>
  <c r="BX47" i="14"/>
  <c r="EI47" i="14"/>
  <c r="EA48" i="14"/>
  <c r="DM50" i="14"/>
  <c r="DK52" i="14"/>
  <c r="EG54" i="14"/>
  <c r="DA56" i="14"/>
  <c r="CQ62" i="14"/>
  <c r="EF18" i="14"/>
  <c r="EO19" i="14"/>
  <c r="DG20" i="14"/>
  <c r="CV21" i="14"/>
  <c r="CM22" i="14"/>
  <c r="CV23" i="14"/>
  <c r="DT23" i="14"/>
  <c r="EN23" i="14"/>
  <c r="DJ24" i="14"/>
  <c r="DA25" i="14"/>
  <c r="BS18" i="14"/>
  <c r="CH18" i="14" s="1"/>
  <c r="DJ18" i="14"/>
  <c r="CA19" i="14"/>
  <c r="CY19" i="14"/>
  <c r="DT19" i="14"/>
  <c r="CO20" i="14"/>
  <c r="EF20" i="14"/>
  <c r="DP21" i="14"/>
  <c r="EN21" i="14"/>
  <c r="CN22" i="14"/>
  <c r="EE22" i="14"/>
  <c r="BZ23" i="14"/>
  <c r="CN24" i="14"/>
  <c r="CC25" i="14"/>
  <c r="DU25" i="14"/>
  <c r="CP26" i="14"/>
  <c r="EA27" i="14"/>
  <c r="EV27" i="14"/>
  <c r="CN28" i="14"/>
  <c r="DL28" i="14"/>
  <c r="CC29" i="14"/>
  <c r="EG29" i="14"/>
  <c r="CE30" i="14"/>
  <c r="DI30" i="14"/>
  <c r="CA31" i="14"/>
  <c r="CA32" i="14"/>
  <c r="EE32" i="14"/>
  <c r="BX34" i="14"/>
  <c r="BS36" i="14"/>
  <c r="CA37" i="14"/>
  <c r="CX38" i="14"/>
  <c r="ED39" i="14"/>
  <c r="BV40" i="14"/>
  <c r="DO40" i="14"/>
  <c r="CX41" i="14"/>
  <c r="EK42" i="14"/>
  <c r="CS46" i="14"/>
  <c r="CG47" i="14"/>
  <c r="EK47" i="14"/>
  <c r="EB48" i="14"/>
  <c r="BH50" i="14"/>
  <c r="DM51" i="14"/>
  <c r="DP52" i="14"/>
  <c r="DQ53" i="14"/>
  <c r="DP59" i="14"/>
  <c r="BH60" i="14"/>
  <c r="EI35" i="14"/>
  <c r="CM36" i="14"/>
  <c r="CZ36" i="14"/>
  <c r="DM38" i="14"/>
  <c r="BY39" i="14"/>
  <c r="DM39" i="14"/>
  <c r="DL40" i="14"/>
  <c r="EF40" i="14"/>
  <c r="BW41" i="14"/>
  <c r="CT41" i="14"/>
  <c r="CB42" i="14"/>
  <c r="CX42" i="14"/>
  <c r="DT42" i="14"/>
  <c r="EG43" i="14"/>
  <c r="CC44" i="14"/>
  <c r="EA44" i="14"/>
  <c r="BZ45" i="14"/>
  <c r="BS47" i="14"/>
  <c r="CP47" i="14"/>
  <c r="DN47" i="14"/>
  <c r="DG48" i="14"/>
  <c r="DH50" i="14"/>
  <c r="EG51" i="14"/>
  <c r="CF52" i="14"/>
  <c r="DL52" i="14"/>
  <c r="BY54" i="14"/>
  <c r="DJ54" i="14"/>
  <c r="DG55" i="14"/>
  <c r="DG57" i="14"/>
  <c r="CQ58" i="14"/>
  <c r="ED59" i="14"/>
  <c r="EL61" i="14"/>
  <c r="O10" i="14"/>
  <c r="O12" i="14"/>
  <c r="BT18" i="14"/>
  <c r="CE18" i="14"/>
  <c r="BS19" i="14"/>
  <c r="CB19" i="14"/>
  <c r="CR19" i="14"/>
  <c r="DP20" i="14"/>
  <c r="EE20" i="14"/>
  <c r="EO20" i="14"/>
  <c r="BZ21" i="14"/>
  <c r="CO21" i="14"/>
  <c r="EM21" i="14"/>
  <c r="BK22" i="14"/>
  <c r="CO22" i="14"/>
  <c r="CX22" i="14"/>
  <c r="DN22" i="14"/>
  <c r="BK23" i="14"/>
  <c r="CX23" i="14"/>
  <c r="DM23" i="14"/>
  <c r="BW24" i="14"/>
  <c r="DL24" i="14"/>
  <c r="DU24" i="14"/>
  <c r="EK24" i="14"/>
  <c r="DH25" i="14"/>
  <c r="DP26" i="14"/>
  <c r="EE26" i="14"/>
  <c r="BK27" i="14"/>
  <c r="CN27" i="14"/>
  <c r="CY27" i="14"/>
  <c r="DO27" i="14"/>
  <c r="EC27" i="14"/>
  <c r="EN27" i="14"/>
  <c r="BY28" i="14"/>
  <c r="CM28" i="14"/>
  <c r="EB28" i="14"/>
  <c r="EK28" i="14"/>
  <c r="DJ29" i="14"/>
  <c r="DU29" i="14"/>
  <c r="EJ29" i="14"/>
  <c r="BT30" i="14"/>
  <c r="CS30" i="14"/>
  <c r="DR30" i="14"/>
  <c r="EH30" i="14"/>
  <c r="CZ31" i="14"/>
  <c r="DO31" i="14"/>
  <c r="EE31" i="14"/>
  <c r="EO31" i="14"/>
  <c r="BY32" i="14"/>
  <c r="CO32" i="14"/>
  <c r="EM32" i="14"/>
  <c r="CA33" i="14"/>
  <c r="DI33" i="14"/>
  <c r="EL33" i="14"/>
  <c r="BY34" i="14"/>
  <c r="CQ34" i="14"/>
  <c r="DG34" i="14"/>
  <c r="DS34" i="14"/>
  <c r="EK34" i="14"/>
  <c r="CO35" i="14"/>
  <c r="BV36" i="14"/>
  <c r="CN36" i="14"/>
  <c r="DG36" i="14"/>
  <c r="DU36" i="14"/>
  <c r="EN36" i="14"/>
  <c r="BH37" i="14"/>
  <c r="CB37" i="14"/>
  <c r="CV37" i="14"/>
  <c r="EJ37" i="14"/>
  <c r="CU38" i="14"/>
  <c r="DO38" i="14"/>
  <c r="EI38" i="14"/>
  <c r="CS39" i="14"/>
  <c r="EH39" i="14"/>
  <c r="BY40" i="14"/>
  <c r="DM40" i="14"/>
  <c r="CU41" i="14"/>
  <c r="DQ41" i="14"/>
  <c r="CE42" i="14"/>
  <c r="EA42" i="14"/>
  <c r="CE44" i="14"/>
  <c r="CX45" i="14"/>
  <c r="BZ46" i="14"/>
  <c r="BU47" i="14"/>
  <c r="CR47" i="14"/>
  <c r="EL47" i="14"/>
  <c r="CM48" i="14"/>
  <c r="EG48" i="14"/>
  <c r="CF49" i="14"/>
  <c r="CE50" i="14"/>
  <c r="DI50" i="14"/>
  <c r="CM51" i="14"/>
  <c r="DI51" i="14"/>
  <c r="CG52" i="14"/>
  <c r="DO52" i="14"/>
  <c r="EN52" i="14"/>
  <c r="BZ54" i="14"/>
  <c r="BV55" i="14"/>
  <c r="BY56" i="14"/>
  <c r="DJ57" i="14"/>
  <c r="DJ60" i="14"/>
  <c r="CM61" i="14"/>
  <c r="CX29" i="14"/>
  <c r="CG30" i="14"/>
  <c r="DJ30" i="14"/>
  <c r="EJ30" i="14"/>
  <c r="BS31" i="14"/>
  <c r="DR31" i="14"/>
  <c r="EG31" i="14"/>
  <c r="CQ32" i="14"/>
  <c r="DP32" i="14"/>
  <c r="EO32" i="14"/>
  <c r="CD33" i="14"/>
  <c r="EC33" i="14"/>
  <c r="BK34" i="14"/>
  <c r="BK35" i="14"/>
  <c r="CA35" i="14"/>
  <c r="CS35" i="14"/>
  <c r="EA35" i="14"/>
  <c r="EN35" i="14"/>
  <c r="BZ36" i="14"/>
  <c r="CP36" i="14"/>
  <c r="DK36" i="14"/>
  <c r="BS37" i="14"/>
  <c r="CG37" i="14"/>
  <c r="DA37" i="14"/>
  <c r="DU37" i="14"/>
  <c r="DS38" i="14"/>
  <c r="DR40" i="14"/>
  <c r="EL40" i="14"/>
  <c r="EA41" i="14"/>
  <c r="DI42" i="14"/>
  <c r="EE42" i="14"/>
  <c r="BY43" i="14"/>
  <c r="CU43" i="14"/>
  <c r="DQ43" i="14"/>
  <c r="EN43" i="14"/>
  <c r="CE45" i="14"/>
  <c r="DG45" i="14"/>
  <c r="EE45" i="14"/>
  <c r="EA46" i="14"/>
  <c r="BY47" i="14"/>
  <c r="CV47" i="14"/>
  <c r="DT47" i="14"/>
  <c r="EV47" i="14"/>
  <c r="CP48" i="14"/>
  <c r="DO48" i="14"/>
  <c r="EL48" i="14"/>
  <c r="DO49" i="14"/>
  <c r="EN49" i="14"/>
  <c r="DN50" i="14"/>
  <c r="EM50" i="14"/>
  <c r="DN51" i="14"/>
  <c r="EM51" i="14"/>
  <c r="DA53" i="14"/>
  <c r="CC55" i="14"/>
  <c r="DQ55" i="14"/>
  <c r="EE56" i="14"/>
  <c r="DG58" i="14"/>
  <c r="DS60" i="14"/>
  <c r="CW61" i="14"/>
  <c r="CV62" i="14"/>
  <c r="V9" i="14"/>
  <c r="EA18" i="14"/>
  <c r="EL18" i="14"/>
  <c r="BW19" i="14"/>
  <c r="CV19" i="14"/>
  <c r="DU19" i="14"/>
  <c r="CS20" i="14"/>
  <c r="DI20" i="14"/>
  <c r="DT20" i="14"/>
  <c r="EH20" i="14"/>
  <c r="BS21" i="14"/>
  <c r="EF21" i="14"/>
  <c r="CC22" i="14"/>
  <c r="CR22" i="14"/>
  <c r="DG22" i="14"/>
  <c r="DR22" i="14"/>
  <c r="CB23" i="14"/>
  <c r="CQ23" i="14"/>
  <c r="EV23" i="14"/>
  <c r="CZ24" i="14"/>
  <c r="DN24" i="14"/>
  <c r="ED24" i="14"/>
  <c r="EO24" i="14"/>
  <c r="EA25" i="14"/>
  <c r="EK25" i="14"/>
  <c r="CE26" i="14"/>
  <c r="CT26" i="14"/>
  <c r="DJ26" i="14"/>
  <c r="EI26" i="14"/>
  <c r="CC27" i="14"/>
  <c r="CR27" i="14"/>
  <c r="DG27" i="14"/>
  <c r="DR27" i="14"/>
  <c r="DA28" i="14"/>
  <c r="DP28" i="14"/>
  <c r="EF28" i="14"/>
  <c r="BK29" i="14"/>
  <c r="CN29" i="14"/>
  <c r="CY29" i="14"/>
  <c r="DN29" i="14"/>
  <c r="EC29" i="14"/>
  <c r="EN29" i="14"/>
  <c r="BV30" i="14"/>
  <c r="CW30" i="14"/>
  <c r="CE31" i="14"/>
  <c r="CS31" i="14"/>
  <c r="DH31" i="14"/>
  <c r="EH31" i="14"/>
  <c r="CF41" i="14"/>
  <c r="CM18" i="14"/>
  <c r="DL18" i="14"/>
  <c r="CU20" i="14"/>
  <c r="DH21" i="14"/>
  <c r="DH22" i="14"/>
  <c r="EG22" i="14"/>
  <c r="DG23" i="14"/>
  <c r="EF23" i="14"/>
  <c r="CB24" i="14"/>
  <c r="CP24" i="14"/>
  <c r="BH25" i="14"/>
  <c r="CM25" i="14"/>
  <c r="DM25" i="14"/>
  <c r="EB25" i="14"/>
  <c r="CG26" i="14"/>
  <c r="BT27" i="14"/>
  <c r="CR28" i="14"/>
  <c r="EV28" i="14"/>
  <c r="BZ29" i="14"/>
  <c r="BY30" i="14"/>
  <c r="EA30" i="14"/>
  <c r="BU31" i="14"/>
  <c r="DT31" i="14"/>
  <c r="DH32" i="14"/>
  <c r="CD34" i="14"/>
  <c r="CS36" i="14"/>
  <c r="DG37" i="14"/>
  <c r="EV37" i="14"/>
  <c r="CZ38" i="14"/>
  <c r="DT38" i="14"/>
  <c r="CF39" i="14"/>
  <c r="CZ39" i="14"/>
  <c r="DA40" i="14"/>
  <c r="EO40" i="14"/>
  <c r="CB43" i="14"/>
  <c r="DU43" i="14"/>
  <c r="BU44" i="14"/>
  <c r="CO45" i="14"/>
  <c r="EI45" i="14"/>
  <c r="DH46" i="14"/>
  <c r="DA47" i="14"/>
  <c r="DR48" i="14"/>
  <c r="DP50" i="14"/>
  <c r="CT51" i="14"/>
  <c r="DS51" i="14"/>
  <c r="BW52" i="14"/>
  <c r="CW52" i="14"/>
  <c r="CS54" i="14"/>
  <c r="EA55" i="14"/>
  <c r="CF57" i="14"/>
  <c r="BS58" i="14"/>
  <c r="CY59" i="14"/>
  <c r="BY60" i="14"/>
  <c r="DJ61" i="14"/>
  <c r="O11" i="14"/>
  <c r="EM18" i="14"/>
  <c r="EA19" i="14"/>
  <c r="DU20" i="14"/>
  <c r="BY25" i="14"/>
  <c r="EC25" i="14"/>
  <c r="DH28" i="14"/>
  <c r="EG28" i="14"/>
  <c r="CZ29" i="14"/>
  <c r="EO29" i="14"/>
  <c r="DN30" i="14"/>
  <c r="DJ31" i="14"/>
  <c r="EI31" i="14"/>
  <c r="CE32" i="14"/>
  <c r="EG32" i="14"/>
  <c r="BT33" i="14"/>
  <c r="ED34" i="14"/>
  <c r="EB38" i="14"/>
  <c r="EO39" i="14"/>
  <c r="CG41" i="14"/>
  <c r="CU48" i="14"/>
  <c r="CV49" i="14"/>
  <c r="BW51" i="14"/>
  <c r="DU51" i="14"/>
  <c r="CC53" i="14"/>
  <c r="CM55" i="14"/>
  <c r="EC55" i="14"/>
  <c r="DS58" i="14"/>
  <c r="DK59" i="14"/>
  <c r="DK61" i="14"/>
  <c r="BS32" i="14"/>
  <c r="CC32" i="14"/>
  <c r="EF32" i="14"/>
  <c r="BS33" i="14"/>
  <c r="CE33" i="14"/>
  <c r="CU33" i="14"/>
  <c r="DM33" i="14"/>
  <c r="EV33" i="14"/>
  <c r="CU34" i="14"/>
  <c r="DK34" i="14"/>
  <c r="EC34" i="14"/>
  <c r="CT35" i="14"/>
  <c r="EO35" i="14"/>
  <c r="BH36" i="14"/>
  <c r="ED36" i="14"/>
  <c r="EA37" i="14"/>
  <c r="BK38" i="14"/>
  <c r="CE38" i="14"/>
  <c r="CY38" i="14"/>
  <c r="EN38" i="14"/>
  <c r="BH39" i="14"/>
  <c r="CD39" i="14"/>
  <c r="CX39" i="14"/>
  <c r="EM39" i="14"/>
  <c r="BH40" i="14"/>
  <c r="CX40" i="14"/>
  <c r="EM40" i="14"/>
  <c r="BK41" i="14"/>
  <c r="DA41" i="14"/>
  <c r="CN42" i="14"/>
  <c r="DJ42" i="14"/>
  <c r="DS43" i="14"/>
  <c r="EO43" i="14"/>
  <c r="CP44" i="14"/>
  <c r="DN44" i="14"/>
  <c r="EK44" i="14"/>
  <c r="CM45" i="14"/>
  <c r="CE46" i="14"/>
  <c r="DG46" i="14"/>
  <c r="CX47" i="14"/>
  <c r="CT48" i="14"/>
  <c r="EO48" i="14"/>
  <c r="DQ49" i="14"/>
  <c r="CO50" i="14"/>
  <c r="BU51" i="14"/>
  <c r="EV51" i="14"/>
  <c r="DU52" i="14"/>
  <c r="CB53" i="14"/>
  <c r="EG53" i="14"/>
  <c r="DR54" i="14"/>
  <c r="CE55" i="14"/>
  <c r="ED57" i="14"/>
  <c r="DP58" i="14"/>
  <c r="CW59" i="14"/>
  <c r="DL62" i="14"/>
  <c r="O13" i="14"/>
  <c r="CX18" i="14"/>
  <c r="EB18" i="14"/>
  <c r="EK19" i="14"/>
  <c r="BU20" i="14"/>
  <c r="CF20" i="14"/>
  <c r="CR21" i="14"/>
  <c r="DS21" i="14"/>
  <c r="DA24" i="14"/>
  <c r="CW25" i="14"/>
  <c r="BV26" i="14"/>
  <c r="CU26" i="14"/>
  <c r="EG27" i="14"/>
  <c r="BS28" i="14"/>
  <c r="CB28" i="14"/>
  <c r="CP29" i="14"/>
  <c r="EL30" i="14"/>
  <c r="CR32" i="14"/>
  <c r="DS32" i="14"/>
  <c r="CF33" i="14"/>
  <c r="EE33" i="14"/>
  <c r="EV34" i="14"/>
  <c r="CD35" i="14"/>
  <c r="DL35" i="14"/>
  <c r="EC35" i="14"/>
  <c r="BK36" i="14"/>
  <c r="DL36" i="14"/>
  <c r="EE36" i="14"/>
  <c r="BT37" i="14"/>
  <c r="CF38" i="14"/>
  <c r="DT39" i="14"/>
  <c r="DU40" i="14"/>
  <c r="DG41" i="14"/>
  <c r="BW48" i="14"/>
  <c r="CR49" i="14"/>
  <c r="DU49" i="14"/>
  <c r="BZ18" i="14"/>
  <c r="CW19" i="14"/>
  <c r="DM19" i="14"/>
  <c r="DJ20" i="14"/>
  <c r="EK20" i="14"/>
  <c r="BT21" i="14"/>
  <c r="CE21" i="14"/>
  <c r="CU21" i="14"/>
  <c r="BT22" i="14"/>
  <c r="CT22" i="14"/>
  <c r="DS22" i="14"/>
  <c r="EH22" i="14"/>
  <c r="BS23" i="14"/>
  <c r="CS23" i="14"/>
  <c r="DS23" i="14"/>
  <c r="CQ24" i="14"/>
  <c r="CN25" i="14"/>
  <c r="EL25" i="14"/>
  <c r="EJ26" i="14"/>
  <c r="CT27" i="14"/>
  <c r="DI27" i="14"/>
  <c r="DS27" i="14"/>
  <c r="EI27" i="14"/>
  <c r="DP29" i="14"/>
  <c r="ED29" i="14"/>
  <c r="BH30" i="14"/>
  <c r="CX30" i="14"/>
  <c r="DU31" i="14"/>
  <c r="BT32" i="14"/>
  <c r="CG33" i="14"/>
  <c r="BS34" i="14"/>
  <c r="CV34" i="14"/>
  <c r="CE35" i="14"/>
  <c r="EV35" i="14"/>
  <c r="CB36" i="14"/>
  <c r="EF36" i="14"/>
  <c r="CP37" i="14"/>
  <c r="CM38" i="14"/>
  <c r="EO38" i="14"/>
  <c r="DA39" i="14"/>
  <c r="EA39" i="14"/>
  <c r="EP39" i="14" s="1"/>
  <c r="CG40" i="14"/>
  <c r="EC41" i="14"/>
  <c r="CP42" i="14"/>
  <c r="DN42" i="14"/>
  <c r="EG42" i="14"/>
  <c r="CR44" i="14"/>
  <c r="DO44" i="14"/>
  <c r="BS45" i="14"/>
  <c r="CP45" i="14"/>
  <c r="DN45" i="14"/>
  <c r="EK45" i="14"/>
  <c r="BH46" i="14"/>
  <c r="CG46" i="14"/>
  <c r="EF46" i="14"/>
  <c r="CE47" i="14"/>
  <c r="BW49" i="14"/>
  <c r="BV50" i="14"/>
  <c r="CU50" i="14"/>
  <c r="DT50" i="14"/>
  <c r="DR62" i="14"/>
  <c r="V8" i="14"/>
  <c r="V11" i="14"/>
  <c r="V13" i="14"/>
  <c r="BK18" i="14"/>
  <c r="CP18" i="14"/>
  <c r="CY18" i="14"/>
  <c r="DO18" i="14"/>
  <c r="EN18" i="14"/>
  <c r="BY19" i="14"/>
  <c r="CM19" i="14"/>
  <c r="EB19" i="14"/>
  <c r="EM19" i="14"/>
  <c r="CG20" i="14"/>
  <c r="CW20" i="14"/>
  <c r="BV21" i="14"/>
  <c r="DT21" i="14"/>
  <c r="EJ21" i="14"/>
  <c r="CF22" i="14"/>
  <c r="CU22" i="14"/>
  <c r="DI22" i="14"/>
  <c r="CE23" i="14"/>
  <c r="CT23" i="14"/>
  <c r="DH23" i="14"/>
  <c r="EI23" i="14"/>
  <c r="CC24" i="14"/>
  <c r="DR24" i="14"/>
  <c r="EF24" i="14"/>
  <c r="EV24" i="14"/>
  <c r="BK25" i="14"/>
  <c r="CO25" i="14"/>
  <c r="CY25" i="14"/>
  <c r="DN25" i="14"/>
  <c r="BH26" i="14"/>
  <c r="BW26" i="14"/>
  <c r="CX26" i="14"/>
  <c r="DL26" i="14"/>
  <c r="EA26" i="14"/>
  <c r="CF27" i="14"/>
  <c r="CU27" i="14"/>
  <c r="DJ27" i="14"/>
  <c r="BT28" i="14"/>
  <c r="CS28" i="14"/>
  <c r="DS28" i="14"/>
  <c r="EH28" i="14"/>
  <c r="CB29" i="14"/>
  <c r="DA29" i="14"/>
  <c r="EF29" i="14"/>
  <c r="BZ30" i="14"/>
  <c r="EC30" i="14"/>
  <c r="EM30" i="14"/>
  <c r="BW31" i="14"/>
  <c r="CG31" i="14"/>
  <c r="CV31" i="14"/>
  <c r="DI32" i="14"/>
  <c r="DT32" i="14"/>
  <c r="EI32" i="14"/>
  <c r="BU33" i="14"/>
  <c r="CZ33" i="14"/>
  <c r="DQ33" i="14"/>
  <c r="EG33" i="14"/>
  <c r="CW34" i="14"/>
  <c r="DO34" i="14"/>
  <c r="EG34" i="14"/>
  <c r="CW35" i="14"/>
  <c r="DM35" i="14"/>
  <c r="DN36" i="14"/>
  <c r="EH36" i="14"/>
  <c r="BX37" i="14"/>
  <c r="DK37" i="14"/>
  <c r="EE37" i="14"/>
  <c r="BT38" i="14"/>
  <c r="CN39" i="14"/>
  <c r="DH39" i="14"/>
  <c r="EB39" i="14"/>
  <c r="EA40" i="14"/>
  <c r="EP40" i="14" s="1"/>
  <c r="EV40" i="14"/>
  <c r="DK41" i="14"/>
  <c r="BX42" i="14"/>
  <c r="DO42" i="14"/>
  <c r="EJ42" i="14"/>
  <c r="CD43" i="14"/>
  <c r="EA43" i="14"/>
  <c r="CS44" i="14"/>
  <c r="DT44" i="14"/>
  <c r="EL45" i="14"/>
  <c r="CO46" i="14"/>
  <c r="CF47" i="14"/>
  <c r="DG47" i="14"/>
  <c r="DV47" i="14" s="1"/>
  <c r="EE47" i="14"/>
  <c r="DS48" i="14"/>
  <c r="BX49" i="14"/>
  <c r="DU50" i="14"/>
  <c r="BX52" i="14"/>
  <c r="CY52" i="14"/>
  <c r="DM53" i="14"/>
  <c r="EN53" i="14"/>
  <c r="EF54" i="14"/>
  <c r="CT55" i="14"/>
  <c r="CX56" i="14"/>
  <c r="CM57" i="14"/>
  <c r="BY58" i="14"/>
  <c r="EF58" i="14"/>
  <c r="CF60" i="14"/>
  <c r="EL60" i="14"/>
  <c r="DL61" i="14"/>
  <c r="CU36" i="14"/>
  <c r="EG36" i="14"/>
  <c r="BZ37" i="14"/>
  <c r="CM37" i="14"/>
  <c r="EB37" i="14"/>
  <c r="EM37" i="14"/>
  <c r="CV38" i="14"/>
  <c r="DK38" i="14"/>
  <c r="BU39" i="14"/>
  <c r="DU39" i="14"/>
  <c r="EJ39" i="14"/>
  <c r="BS40" i="14"/>
  <c r="CD40" i="14"/>
  <c r="CC41" i="14"/>
  <c r="DH41" i="14"/>
  <c r="DT41" i="14"/>
  <c r="EJ41" i="14"/>
  <c r="BT42" i="14"/>
  <c r="CF42" i="14"/>
  <c r="DK42" i="14"/>
  <c r="EB42" i="14"/>
  <c r="CZ43" i="14"/>
  <c r="EI43" i="14"/>
  <c r="BV44" i="14"/>
  <c r="CZ44" i="14"/>
  <c r="DP44" i="14"/>
  <c r="BV45" i="14"/>
  <c r="BV46" i="14"/>
  <c r="CN46" i="14"/>
  <c r="CZ46" i="14"/>
  <c r="DP46" i="14"/>
  <c r="BV47" i="14"/>
  <c r="CZ47" i="14"/>
  <c r="DP47" i="14"/>
  <c r="BS48" i="14"/>
  <c r="DN48" i="14"/>
  <c r="EE48" i="14"/>
  <c r="CM49" i="14"/>
  <c r="CZ49" i="14"/>
  <c r="BY50" i="14"/>
  <c r="EB50" i="14"/>
  <c r="EN50" i="14"/>
  <c r="CE51" i="14"/>
  <c r="DQ51" i="14"/>
  <c r="CT52" i="14"/>
  <c r="BW53" i="14"/>
  <c r="DH53" i="14"/>
  <c r="CB55" i="14"/>
  <c r="DR55" i="14"/>
  <c r="BS56" i="14"/>
  <c r="DR56" i="14"/>
  <c r="DM60" i="14"/>
  <c r="CX61" i="14"/>
  <c r="CB18" i="14"/>
  <c r="CW18" i="14"/>
  <c r="DI18" i="14"/>
  <c r="EC18" i="14"/>
  <c r="CG19" i="14"/>
  <c r="CS19" i="14"/>
  <c r="DN19" i="14"/>
  <c r="EH19" i="14"/>
  <c r="BW20" i="14"/>
  <c r="CE20" i="14"/>
  <c r="CQ20" i="14"/>
  <c r="EM20" i="14"/>
  <c r="CC21" i="14"/>
  <c r="CW21" i="14"/>
  <c r="DI21" i="14"/>
  <c r="ED21" i="14"/>
  <c r="BS22" i="14"/>
  <c r="DO22" i="14"/>
  <c r="EA22" i="14"/>
  <c r="EJ22" i="14"/>
  <c r="BY23" i="14"/>
  <c r="DU23" i="14"/>
  <c r="EG23" i="14"/>
  <c r="BK24" i="14"/>
  <c r="CY24" i="14"/>
  <c r="DS24" i="14"/>
  <c r="EE24" i="14"/>
  <c r="BT25" i="14"/>
  <c r="DP25" i="14"/>
  <c r="EJ25" i="14"/>
  <c r="CZ26" i="14"/>
  <c r="DT26" i="14"/>
  <c r="EG26" i="14"/>
  <c r="EO26" i="14"/>
  <c r="BU27" i="14"/>
  <c r="CO27" i="14"/>
  <c r="EK27" i="14"/>
  <c r="BZ28" i="14"/>
  <c r="BV29" i="14"/>
  <c r="CE29" i="14"/>
  <c r="CQ29" i="14"/>
  <c r="EM29" i="14"/>
  <c r="CA30" i="14"/>
  <c r="CM30" i="14"/>
  <c r="CV30" i="14"/>
  <c r="DH30" i="14"/>
  <c r="EB30" i="14"/>
  <c r="CF31" i="14"/>
  <c r="CR31" i="14"/>
  <c r="DM31" i="14"/>
  <c r="BU32" i="14"/>
  <c r="CP32" i="14"/>
  <c r="EL32" i="14"/>
  <c r="ED33" i="14"/>
  <c r="BV34" i="14"/>
  <c r="CF34" i="14"/>
  <c r="CS34" i="14"/>
  <c r="DH34" i="14"/>
  <c r="EO34" i="14"/>
  <c r="BH35" i="14"/>
  <c r="CU35" i="14"/>
  <c r="DI35" i="14"/>
  <c r="DS35" i="14"/>
  <c r="EG35" i="14"/>
  <c r="BY36" i="14"/>
  <c r="CV36" i="14"/>
  <c r="DS36" i="14"/>
  <c r="CN37" i="14"/>
  <c r="CY37" i="14"/>
  <c r="DN37" i="14"/>
  <c r="EN37" i="14"/>
  <c r="EK38" i="14"/>
  <c r="BV39" i="14"/>
  <c r="CG39" i="14"/>
  <c r="CV39" i="14"/>
  <c r="CE40" i="14"/>
  <c r="CT40" i="14"/>
  <c r="DH40" i="14"/>
  <c r="DS40" i="14"/>
  <c r="EH40" i="14"/>
  <c r="BS41" i="14"/>
  <c r="DU41" i="14"/>
  <c r="BV42" i="14"/>
  <c r="CW42" i="14"/>
  <c r="EN42" i="14"/>
  <c r="BH43" i="14"/>
  <c r="BZ43" i="14"/>
  <c r="CP43" i="14"/>
  <c r="BX44" i="14"/>
  <c r="DA44" i="14"/>
  <c r="DR44" i="14"/>
  <c r="CN45" i="14"/>
  <c r="DQ45" i="14"/>
  <c r="BW46" i="14"/>
  <c r="DA46" i="14"/>
  <c r="DQ46" i="14"/>
  <c r="EI46" i="14"/>
  <c r="CM47" i="14"/>
  <c r="DQ47" i="14"/>
  <c r="EG47" i="14"/>
  <c r="CF48" i="14"/>
  <c r="EF48" i="14"/>
  <c r="BV49" i="14"/>
  <c r="DA49" i="14"/>
  <c r="EK49" i="14"/>
  <c r="BZ50" i="14"/>
  <c r="EC50" i="14"/>
  <c r="BS51" i="14"/>
  <c r="CG51" i="14"/>
  <c r="CU52" i="14"/>
  <c r="DN52" i="14"/>
  <c r="EI52" i="14"/>
  <c r="EC53" i="14"/>
  <c r="BT54" i="14"/>
  <c r="CQ54" i="14"/>
  <c r="DM54" i="14"/>
  <c r="EJ54" i="14"/>
  <c r="CU56" i="14"/>
  <c r="CD57" i="14"/>
  <c r="EO57" i="14"/>
  <c r="BZ59" i="14"/>
  <c r="DG59" i="14"/>
  <c r="EI59" i="14"/>
  <c r="CO60" i="14"/>
  <c r="DG61" i="14"/>
  <c r="EK61" i="14"/>
  <c r="BH62" i="14"/>
  <c r="DK55" i="14"/>
  <c r="EI56" i="14"/>
  <c r="EN58" i="14"/>
  <c r="BH59" i="14"/>
  <c r="DR59" i="14"/>
  <c r="CW60" i="14"/>
  <c r="EE60" i="14"/>
  <c r="DP61" i="14"/>
  <c r="CE62" i="14"/>
  <c r="EC62" i="14"/>
  <c r="O9" i="14"/>
  <c r="V10" i="14"/>
  <c r="BY18" i="14"/>
  <c r="CZ18" i="14"/>
  <c r="DU18" i="14"/>
  <c r="EG18" i="14"/>
  <c r="EO18" i="14"/>
  <c r="BU19" i="14"/>
  <c r="CP19" i="14"/>
  <c r="EL19" i="14"/>
  <c r="BS20" i="14"/>
  <c r="DO20" i="14"/>
  <c r="EA20" i="14"/>
  <c r="EI20" i="14"/>
  <c r="BY21" i="14"/>
  <c r="DU21" i="14"/>
  <c r="EG21" i="14"/>
  <c r="EO21" i="14"/>
  <c r="BW22" i="14"/>
  <c r="CE22" i="14"/>
  <c r="CQ22" i="14"/>
  <c r="DL22" i="14"/>
  <c r="EM22" i="14"/>
  <c r="CC23" i="14"/>
  <c r="CW23" i="14"/>
  <c r="DI23" i="14"/>
  <c r="DR23" i="14"/>
  <c r="ED23" i="14"/>
  <c r="CA24" i="14"/>
  <c r="CM24" i="14"/>
  <c r="CU24" i="14"/>
  <c r="DG24" i="14"/>
  <c r="EB24" i="14"/>
  <c r="BW25" i="14"/>
  <c r="CE25" i="14"/>
  <c r="CR25" i="14"/>
  <c r="DL25" i="14"/>
  <c r="CB26" i="14"/>
  <c r="CN26" i="14"/>
  <c r="CV26" i="14"/>
  <c r="DI26" i="14"/>
  <c r="EC26" i="14"/>
  <c r="CG27" i="14"/>
  <c r="CS27" i="14"/>
  <c r="DA27" i="14"/>
  <c r="DM27" i="14"/>
  <c r="EH27" i="14"/>
  <c r="BH28" i="14"/>
  <c r="CC28" i="14"/>
  <c r="CX28" i="14"/>
  <c r="DJ28" i="14"/>
  <c r="DR28" i="14"/>
  <c r="ED28" i="14"/>
  <c r="BS29" i="14"/>
  <c r="CT29" i="14"/>
  <c r="DO29" i="14"/>
  <c r="EA29" i="14"/>
  <c r="EP29" i="14" s="1"/>
  <c r="EI29" i="14"/>
  <c r="EV29" i="14"/>
  <c r="BK30" i="14"/>
  <c r="CY30" i="14"/>
  <c r="DT30" i="14"/>
  <c r="EF30" i="14"/>
  <c r="EN30" i="14"/>
  <c r="BT31" i="14"/>
  <c r="CO31" i="14"/>
  <c r="DP31" i="14"/>
  <c r="EK31" i="14"/>
  <c r="CG32" i="14"/>
  <c r="CS32" i="14"/>
  <c r="DN32" i="14"/>
  <c r="EH32" i="14"/>
  <c r="BZ33" i="14"/>
  <c r="CM33" i="14"/>
  <c r="DT33" i="14"/>
  <c r="EI33" i="14"/>
  <c r="CO34" i="14"/>
  <c r="DL34" i="14"/>
  <c r="EA34" i="14"/>
  <c r="EJ34" i="14"/>
  <c r="CB35" i="14"/>
  <c r="DN35" i="14"/>
  <c r="EB35" i="14"/>
  <c r="EL35" i="14"/>
  <c r="EC36" i="14"/>
  <c r="EL36" i="14"/>
  <c r="BU37" i="14"/>
  <c r="CT37" i="14"/>
  <c r="DH37" i="14"/>
  <c r="BS38" i="14"/>
  <c r="CB38" i="14"/>
  <c r="DG38" i="14"/>
  <c r="DQ38" i="14"/>
  <c r="BK40" i="14"/>
  <c r="CN40" i="14"/>
  <c r="DN40" i="14"/>
  <c r="EB40" i="14"/>
  <c r="DO41" i="14"/>
  <c r="EV41" i="14"/>
  <c r="CA42" i="14"/>
  <c r="DG42" i="14"/>
  <c r="DR42" i="14"/>
  <c r="EI42" i="14"/>
  <c r="CE43" i="14"/>
  <c r="CV43" i="14"/>
  <c r="DL43" i="14"/>
  <c r="EV43" i="14"/>
  <c r="CU44" i="14"/>
  <c r="CT45" i="14"/>
  <c r="DK45" i="14"/>
  <c r="EB45" i="14"/>
  <c r="DL46" i="14"/>
  <c r="EN46" i="14"/>
  <c r="CC47" i="14"/>
  <c r="CT47" i="14"/>
  <c r="EA47" i="14"/>
  <c r="EN47" i="14"/>
  <c r="BH48" i="14"/>
  <c r="DH48" i="14"/>
  <c r="DT48" i="14"/>
  <c r="EM48" i="14"/>
  <c r="BH49" i="14"/>
  <c r="CB49" i="14"/>
  <c r="CU49" i="14"/>
  <c r="DR50" i="14"/>
  <c r="CS51" i="14"/>
  <c r="EB51" i="14"/>
  <c r="BS52" i="14"/>
  <c r="CN52" i="14"/>
  <c r="CE54" i="14"/>
  <c r="EA54" i="14"/>
  <c r="BT55" i="14"/>
  <c r="CO55" i="14"/>
  <c r="EI55" i="14"/>
  <c r="DK56" i="14"/>
  <c r="EJ56" i="14"/>
  <c r="CU57" i="14"/>
  <c r="DM58" i="14"/>
  <c r="EO58" i="14"/>
  <c r="BX60" i="14"/>
  <c r="CX60" i="14"/>
  <c r="CP61" i="14"/>
  <c r="DS61" i="14"/>
  <c r="EE62" i="14"/>
  <c r="O8" i="14"/>
  <c r="CG18" i="14"/>
  <c r="CS18" i="14"/>
  <c r="DA18" i="14"/>
  <c r="DN18" i="14"/>
  <c r="EH18" i="14"/>
  <c r="BH19" i="14"/>
  <c r="CX19" i="14"/>
  <c r="DJ19" i="14"/>
  <c r="DR19" i="14"/>
  <c r="EE19" i="14"/>
  <c r="CA20" i="14"/>
  <c r="CN20" i="14"/>
  <c r="CV20" i="14"/>
  <c r="DH20" i="14"/>
  <c r="EB20" i="14"/>
  <c r="CG21" i="14"/>
  <c r="CT21" i="14"/>
  <c r="DN21" i="14"/>
  <c r="EH21" i="14"/>
  <c r="EV21" i="14"/>
  <c r="CZ22" i="14"/>
  <c r="DT22" i="14"/>
  <c r="EF22" i="14"/>
  <c r="EN22" i="14"/>
  <c r="BV23" i="14"/>
  <c r="CP23" i="14"/>
  <c r="EL23" i="14"/>
  <c r="BS24" i="14"/>
  <c r="DO24" i="14"/>
  <c r="EJ24" i="14"/>
  <c r="CZ25" i="14"/>
  <c r="DT25" i="14"/>
  <c r="EF25" i="14"/>
  <c r="EO25" i="14"/>
  <c r="BU26" i="14"/>
  <c r="CO26" i="14"/>
  <c r="EK26" i="14"/>
  <c r="BZ27" i="14"/>
  <c r="BV28" i="14"/>
  <c r="CQ28" i="14"/>
  <c r="EM28" i="14"/>
  <c r="CA29" i="14"/>
  <c r="CM29" i="14"/>
  <c r="CU29" i="14"/>
  <c r="DH29" i="14"/>
  <c r="EB29" i="14"/>
  <c r="CF30" i="14"/>
  <c r="CR30" i="14"/>
  <c r="DL30" i="14"/>
  <c r="CB31" i="14"/>
  <c r="CW31" i="14"/>
  <c r="DI31" i="14"/>
  <c r="EC31" i="14"/>
  <c r="BZ32" i="14"/>
  <c r="CU32" i="14"/>
  <c r="DG32" i="14"/>
  <c r="CN33" i="14"/>
  <c r="CX33" i="14"/>
  <c r="DL33" i="14"/>
  <c r="CB34" i="14"/>
  <c r="CY34" i="14"/>
  <c r="BT35" i="14"/>
  <c r="CQ35" i="14"/>
  <c r="DA35" i="14"/>
  <c r="DO35" i="14"/>
  <c r="EM35" i="14"/>
  <c r="CR36" i="14"/>
  <c r="DO36" i="14"/>
  <c r="CF37" i="14"/>
  <c r="DT37" i="14"/>
  <c r="EI37" i="14"/>
  <c r="CD38" i="14"/>
  <c r="CR38" i="14"/>
  <c r="DR38" i="14"/>
  <c r="EG38" i="14"/>
  <c r="CR39" i="14"/>
  <c r="DQ39" i="14"/>
  <c r="EG39" i="14"/>
  <c r="EV39" i="14"/>
  <c r="BZ40" i="14"/>
  <c r="CP40" i="14"/>
  <c r="CY40" i="14"/>
  <c r="ED40" i="14"/>
  <c r="EN40" i="14"/>
  <c r="BY41" i="14"/>
  <c r="DP41" i="14"/>
  <c r="EG41" i="14"/>
  <c r="CR42" i="14"/>
  <c r="BU43" i="14"/>
  <c r="CG43" i="14"/>
  <c r="DM43" i="14"/>
  <c r="EE43" i="14"/>
  <c r="CD44" i="14"/>
  <c r="CV44" i="14"/>
  <c r="DM44" i="14"/>
  <c r="EC44" i="14"/>
  <c r="EV44" i="14"/>
  <c r="CD45" i="14"/>
  <c r="DL45" i="14"/>
  <c r="EC45" i="14"/>
  <c r="EV45" i="14"/>
  <c r="CU46" i="14"/>
  <c r="EC46" i="14"/>
  <c r="EO46" i="14"/>
  <c r="EO47" i="14"/>
  <c r="BK48" i="14"/>
  <c r="CB48" i="14"/>
  <c r="CR48" i="14"/>
  <c r="DI48" i="14"/>
  <c r="CC49" i="14"/>
  <c r="DN49" i="14"/>
  <c r="DS50" i="14"/>
  <c r="EL50" i="14"/>
  <c r="BZ51" i="14"/>
  <c r="DL51" i="14"/>
  <c r="BV52" i="14"/>
  <c r="DH52" i="14"/>
  <c r="CF53" i="14"/>
  <c r="CZ53" i="14"/>
  <c r="EM53" i="14"/>
  <c r="BH54" i="14"/>
  <c r="CZ54" i="14"/>
  <c r="CP55" i="14"/>
  <c r="CM56" i="14"/>
  <c r="DL56" i="14"/>
  <c r="EK56" i="14"/>
  <c r="BS57" i="14"/>
  <c r="CV57" i="14"/>
  <c r="CF58" i="14"/>
  <c r="CU59" i="14"/>
  <c r="EH60" i="14"/>
  <c r="BH61" i="14"/>
  <c r="CR33" i="14"/>
  <c r="CY33" i="14"/>
  <c r="DK33" i="14"/>
  <c r="DR33" i="14"/>
  <c r="DI34" i="14"/>
  <c r="EB34" i="14"/>
  <c r="EI34" i="14"/>
  <c r="BT36" i="14"/>
  <c r="CA36" i="14"/>
  <c r="CT36" i="14"/>
  <c r="DA36" i="14"/>
  <c r="DT36" i="14"/>
  <c r="EM36" i="14"/>
  <c r="DM37" i="14"/>
  <c r="EO37" i="14"/>
  <c r="BU38" i="14"/>
  <c r="ED38" i="14"/>
  <c r="BS39" i="14"/>
  <c r="CU39" i="14"/>
  <c r="DG39" i="14"/>
  <c r="DO39" i="14"/>
  <c r="EI39" i="14"/>
  <c r="CF40" i="14"/>
  <c r="CR40" i="14"/>
  <c r="EG40" i="14"/>
  <c r="CZ41" i="14"/>
  <c r="BY42" i="14"/>
  <c r="DH42" i="14"/>
  <c r="EC42" i="14"/>
  <c r="BS43" i="14"/>
  <c r="CO43" i="14"/>
  <c r="CW43" i="14"/>
  <c r="DK43" i="14"/>
  <c r="CO44" i="14"/>
  <c r="CX44" i="14"/>
  <c r="EI44" i="14"/>
  <c r="CB45" i="14"/>
  <c r="CC46" i="14"/>
  <c r="EB46" i="14"/>
  <c r="CD47" i="14"/>
  <c r="CS47" i="14"/>
  <c r="DO47" i="14"/>
  <c r="BV48" i="14"/>
  <c r="CS48" i="14"/>
  <c r="EN48" i="14"/>
  <c r="BK49" i="14"/>
  <c r="BY49" i="14"/>
  <c r="CN49" i="14"/>
  <c r="DM49" i="14"/>
  <c r="EA49" i="14"/>
  <c r="CM50" i="14"/>
  <c r="CV50" i="14"/>
  <c r="DK50" i="14"/>
  <c r="BV51" i="14"/>
  <c r="CU51" i="14"/>
  <c r="EI51" i="14"/>
  <c r="EA52" i="14"/>
  <c r="BX53" i="14"/>
  <c r="DN53" i="14"/>
  <c r="CD54" i="14"/>
  <c r="CT54" i="14"/>
  <c r="DL54" i="14"/>
  <c r="CX55" i="14"/>
  <c r="DP55" i="14"/>
  <c r="EH55" i="14"/>
  <c r="BT56" i="14"/>
  <c r="CP56" i="14"/>
  <c r="DA57" i="14"/>
  <c r="CR58" i="14"/>
  <c r="EL58" i="14"/>
  <c r="CD59" i="14"/>
  <c r="CP60" i="14"/>
  <c r="EK60" i="14"/>
  <c r="CE61" i="14"/>
  <c r="EE61" i="14"/>
  <c r="CM62" i="14"/>
  <c r="DQ62" i="14"/>
  <c r="CC18" i="14"/>
  <c r="CN18" i="14"/>
  <c r="CU18" i="14"/>
  <c r="DS18" i="14"/>
  <c r="ED18" i="14"/>
  <c r="BV19" i="14"/>
  <c r="CT19" i="14"/>
  <c r="DA19" i="14"/>
  <c r="DL19" i="14"/>
  <c r="EJ19" i="14"/>
  <c r="EV19" i="14"/>
  <c r="BK20" i="14"/>
  <c r="CB20" i="14"/>
  <c r="CM20" i="14"/>
  <c r="CZ20" i="14"/>
  <c r="DR20" i="14"/>
  <c r="EC20" i="14"/>
  <c r="BU21" i="14"/>
  <c r="CS21" i="14"/>
  <c r="EI21" i="14"/>
  <c r="BH22" i="14"/>
  <c r="CA22" i="14"/>
  <c r="CY22" i="14"/>
  <c r="DJ22" i="14"/>
  <c r="EB22" i="14"/>
  <c r="EO22" i="14"/>
  <c r="BT23" i="14"/>
  <c r="CG23" i="14"/>
  <c r="CR23" i="14"/>
  <c r="DP23" i="14"/>
  <c r="EA23" i="14"/>
  <c r="EH23" i="14"/>
  <c r="BZ24" i="14"/>
  <c r="CX24" i="14"/>
  <c r="DI24" i="14"/>
  <c r="EG24" i="14"/>
  <c r="EN24" i="14"/>
  <c r="BS25" i="14"/>
  <c r="CF25" i="14"/>
  <c r="CQ25" i="14"/>
  <c r="DO25" i="14"/>
  <c r="EM25" i="14"/>
  <c r="BY26" i="14"/>
  <c r="CW26" i="14"/>
  <c r="DH26" i="14"/>
  <c r="DU26" i="14"/>
  <c r="EF26" i="14"/>
  <c r="CE27" i="14"/>
  <c r="CP27" i="14"/>
  <c r="DN27" i="14"/>
  <c r="EL27" i="14"/>
  <c r="CV28" i="14"/>
  <c r="DG28" i="14"/>
  <c r="DT28" i="14"/>
  <c r="EE28" i="14"/>
  <c r="BW29" i="14"/>
  <c r="CO29" i="14"/>
  <c r="DM29" i="14"/>
  <c r="EK29" i="14"/>
  <c r="CC30" i="14"/>
  <c r="CN30" i="14"/>
  <c r="CU30" i="14"/>
  <c r="DS30" i="14"/>
  <c r="ED30" i="14"/>
  <c r="BV31" i="14"/>
  <c r="CT31" i="14"/>
  <c r="DA31" i="14"/>
  <c r="DL31" i="14"/>
  <c r="EJ31" i="14"/>
  <c r="EV31" i="14"/>
  <c r="BK32" i="14"/>
  <c r="CB32" i="14"/>
  <c r="CM32" i="14"/>
  <c r="CZ32" i="14"/>
  <c r="DR32" i="14"/>
  <c r="EC32" i="14"/>
  <c r="DG33" i="14"/>
  <c r="DN33" i="14"/>
  <c r="BT34" i="14"/>
  <c r="CA34" i="14"/>
  <c r="CT34" i="14"/>
  <c r="DA34" i="14"/>
  <c r="EE34" i="14"/>
  <c r="EM34" i="14"/>
  <c r="CR35" i="14"/>
  <c r="CY35" i="14"/>
  <c r="DK35" i="14"/>
  <c r="DR35" i="14"/>
  <c r="BX36" i="14"/>
  <c r="CE36" i="14"/>
  <c r="DI36" i="14"/>
  <c r="EB36" i="14"/>
  <c r="EI36" i="14"/>
  <c r="CO37" i="14"/>
  <c r="DI37" i="14"/>
  <c r="DQ37" i="14"/>
  <c r="EC37" i="14"/>
  <c r="EK37" i="14"/>
  <c r="CG38" i="14"/>
  <c r="CS38" i="14"/>
  <c r="EH38" i="14"/>
  <c r="CQ39" i="14"/>
  <c r="DK39" i="14"/>
  <c r="DS39" i="14"/>
  <c r="EE39" i="14"/>
  <c r="BT40" i="14"/>
  <c r="CB40" i="14"/>
  <c r="EC40" i="14"/>
  <c r="BZ41" i="14"/>
  <c r="CV41" i="14"/>
  <c r="ED41" i="14"/>
  <c r="EM41" i="14"/>
  <c r="CD42" i="14"/>
  <c r="DL42" i="14"/>
  <c r="EH42" i="14"/>
  <c r="CF43" i="14"/>
  <c r="EC43" i="14"/>
  <c r="EM43" i="14"/>
  <c r="CT44" i="14"/>
  <c r="DG44" i="14"/>
  <c r="DQ44" i="14"/>
  <c r="EN44" i="14"/>
  <c r="BH45" i="14"/>
  <c r="BW45" i="14"/>
  <c r="DH45" i="14"/>
  <c r="EN45" i="14"/>
  <c r="BX46" i="14"/>
  <c r="CM46" i="14"/>
  <c r="DI46" i="14"/>
  <c r="DS46" i="14"/>
  <c r="EV46" i="14"/>
  <c r="DK47" i="14"/>
  <c r="BZ48" i="14"/>
  <c r="CN48" i="14"/>
  <c r="EI48" i="14"/>
  <c r="BU49" i="14"/>
  <c r="CD49" i="14"/>
  <c r="CS49" i="14"/>
  <c r="DH49" i="14"/>
  <c r="DR49" i="14"/>
  <c r="EG49" i="14"/>
  <c r="DQ50" i="14"/>
  <c r="EO50" i="14"/>
  <c r="CP51" i="14"/>
  <c r="BZ52" i="14"/>
  <c r="CT53" i="14"/>
  <c r="DI53" i="14"/>
  <c r="DU53" i="14"/>
  <c r="EJ53" i="14"/>
  <c r="DA54" i="14"/>
  <c r="EL54" i="14"/>
  <c r="BY55" i="14"/>
  <c r="DI55" i="14"/>
  <c r="EO55" i="14"/>
  <c r="CC56" i="14"/>
  <c r="CY56" i="14"/>
  <c r="DS56" i="14"/>
  <c r="CP57" i="14"/>
  <c r="EI57" i="14"/>
  <c r="CE58" i="14"/>
  <c r="CQ59" i="14"/>
  <c r="DM59" i="14"/>
  <c r="CD60" i="14"/>
  <c r="CY60" i="14"/>
  <c r="BW61" i="14"/>
  <c r="CR61" i="14"/>
  <c r="DQ61" i="14"/>
  <c r="EI62" i="14"/>
  <c r="V12" i="14"/>
  <c r="BW18" i="14"/>
  <c r="CO18" i="14"/>
  <c r="DM18" i="14"/>
  <c r="EK18" i="14"/>
  <c r="CC19" i="14"/>
  <c r="CN19" i="14"/>
  <c r="CU19" i="14"/>
  <c r="DS19" i="14"/>
  <c r="ED19" i="14"/>
  <c r="BV20" i="14"/>
  <c r="CT20" i="14"/>
  <c r="DA20" i="14"/>
  <c r="DL20" i="14"/>
  <c r="EJ20" i="14"/>
  <c r="EV20" i="14"/>
  <c r="BK21" i="14"/>
  <c r="CB21" i="14"/>
  <c r="CM21" i="14"/>
  <c r="CZ21" i="14"/>
  <c r="DR21" i="14"/>
  <c r="EC21" i="14"/>
  <c r="BU22" i="14"/>
  <c r="CS22" i="14"/>
  <c r="EI22" i="14"/>
  <c r="BH23" i="14"/>
  <c r="CA23" i="14"/>
  <c r="CY23" i="14"/>
  <c r="DJ23" i="14"/>
  <c r="EB23" i="14"/>
  <c r="EO23" i="14"/>
  <c r="BT24" i="14"/>
  <c r="CG24" i="14"/>
  <c r="CR24" i="14"/>
  <c r="DP24" i="14"/>
  <c r="EA24" i="14"/>
  <c r="EH24" i="14"/>
  <c r="BZ25" i="14"/>
  <c r="CX25" i="14"/>
  <c r="DI25" i="14"/>
  <c r="EG25" i="14"/>
  <c r="EN25" i="14"/>
  <c r="BS26" i="14"/>
  <c r="CF26" i="14"/>
  <c r="CQ26" i="14"/>
  <c r="DO26" i="14"/>
  <c r="EM26" i="14"/>
  <c r="BY27" i="14"/>
  <c r="CW27" i="14"/>
  <c r="DH27" i="14"/>
  <c r="DU27" i="14"/>
  <c r="EF27" i="14"/>
  <c r="CE28" i="14"/>
  <c r="CP28" i="14"/>
  <c r="DN28" i="14"/>
  <c r="EL28" i="14"/>
  <c r="CV29" i="14"/>
  <c r="DG29" i="14"/>
  <c r="DT29" i="14"/>
  <c r="EE29" i="14"/>
  <c r="BW30" i="14"/>
  <c r="CO30" i="14"/>
  <c r="DM30" i="14"/>
  <c r="EK30" i="14"/>
  <c r="CC31" i="14"/>
  <c r="CN31" i="14"/>
  <c r="CU31" i="14"/>
  <c r="DS31" i="14"/>
  <c r="ED31" i="14"/>
  <c r="BV32" i="14"/>
  <c r="CT32" i="14"/>
  <c r="DA32" i="14"/>
  <c r="DL32" i="14"/>
  <c r="EJ32" i="14"/>
  <c r="EV32" i="14"/>
  <c r="BK33" i="14"/>
  <c r="BV33" i="14"/>
  <c r="CO33" i="14"/>
  <c r="CV33" i="14"/>
  <c r="DO33" i="14"/>
  <c r="EA33" i="14"/>
  <c r="EH33" i="14"/>
  <c r="EO33" i="14"/>
  <c r="CM34" i="14"/>
  <c r="DM34" i="14"/>
  <c r="DT34" i="14"/>
  <c r="EF34" i="14"/>
  <c r="BS35" i="14"/>
  <c r="BZ35" i="14"/>
  <c r="CG35" i="14"/>
  <c r="CZ35" i="14"/>
  <c r="ED35" i="14"/>
  <c r="EK35" i="14"/>
  <c r="CQ36" i="14"/>
  <c r="CX36" i="14"/>
  <c r="DQ36" i="14"/>
  <c r="EV36" i="14"/>
  <c r="BK37" i="14"/>
  <c r="BV37" i="14"/>
  <c r="CD37" i="14"/>
  <c r="CW37" i="14"/>
  <c r="BZ38" i="14"/>
  <c r="CT38" i="14"/>
  <c r="DN38" i="14"/>
  <c r="EA38" i="14"/>
  <c r="CY39" i="14"/>
  <c r="DL39" i="14"/>
  <c r="EF39" i="14"/>
  <c r="EN39" i="14"/>
  <c r="CO40" i="14"/>
  <c r="CW40" i="14"/>
  <c r="DI40" i="14"/>
  <c r="DQ40" i="14"/>
  <c r="EK40" i="14"/>
  <c r="CN41" i="14"/>
  <c r="DJ41" i="14"/>
  <c r="DR41" i="14"/>
  <c r="EE41" i="14"/>
  <c r="EN41" i="14"/>
  <c r="BU42" i="14"/>
  <c r="CQ42" i="14"/>
  <c r="DM42" i="14"/>
  <c r="DU42" i="14"/>
  <c r="EV42" i="14"/>
  <c r="BK43" i="14"/>
  <c r="BX43" i="14"/>
  <c r="DG43" i="14"/>
  <c r="DP43" i="14"/>
  <c r="BH44" i="14"/>
  <c r="CF44" i="14"/>
  <c r="EF44" i="14"/>
  <c r="EO44" i="14"/>
  <c r="BK45" i="14"/>
  <c r="CU45" i="14"/>
  <c r="DI45" i="14"/>
  <c r="DR45" i="14"/>
  <c r="EF45" i="14"/>
  <c r="CV46" i="14"/>
  <c r="DT46" i="14"/>
  <c r="EG46" i="14"/>
  <c r="BZ47" i="14"/>
  <c r="DL47" i="14"/>
  <c r="DU47" i="14"/>
  <c r="CO48" i="14"/>
  <c r="DL48" i="14"/>
  <c r="CE49" i="14"/>
  <c r="CT49" i="14"/>
  <c r="BS50" i="14"/>
  <c r="CR50" i="14"/>
  <c r="DG50" i="14"/>
  <c r="EF50" i="14"/>
  <c r="CB51" i="14"/>
  <c r="DA51" i="14"/>
  <c r="EE51" i="14"/>
  <c r="EN51" i="14"/>
  <c r="DG52" i="14"/>
  <c r="EH52" i="14"/>
  <c r="CP54" i="14"/>
  <c r="DG54" i="14"/>
  <c r="EM54" i="14"/>
  <c r="CS55" i="14"/>
  <c r="DJ55" i="14"/>
  <c r="EB55" i="14"/>
  <c r="CF56" i="14"/>
  <c r="BT57" i="14"/>
  <c r="CR57" i="14"/>
  <c r="EJ57" i="14"/>
  <c r="BW59" i="14"/>
  <c r="CS59" i="14"/>
  <c r="BX61" i="14"/>
  <c r="CV61" i="14"/>
  <c r="BX62" i="14"/>
  <c r="DG62" i="14"/>
  <c r="CQ37" i="14"/>
  <c r="DO37" i="14"/>
  <c r="EG37" i="14"/>
  <c r="BY38" i="14"/>
  <c r="CW38" i="14"/>
  <c r="DH38" i="14"/>
  <c r="DU38" i="14"/>
  <c r="EF38" i="14"/>
  <c r="EM38" i="14"/>
  <c r="CE39" i="14"/>
  <c r="CP39" i="14"/>
  <c r="DN39" i="14"/>
  <c r="EL39" i="14"/>
  <c r="BX40" i="14"/>
  <c r="CV40" i="14"/>
  <c r="DG40" i="14"/>
  <c r="DT40" i="14"/>
  <c r="EE40" i="14"/>
  <c r="BX41" i="14"/>
  <c r="CE41" i="14"/>
  <c r="DI41" i="14"/>
  <c r="EB41" i="14"/>
  <c r="EI41" i="14"/>
  <c r="CC42" i="14"/>
  <c r="CO42" i="14"/>
  <c r="CV42" i="14"/>
  <c r="BT43" i="14"/>
  <c r="CA43" i="14"/>
  <c r="CT43" i="14"/>
  <c r="DN43" i="14"/>
  <c r="BW44" i="14"/>
  <c r="DK44" i="14"/>
  <c r="EM44" i="14"/>
  <c r="BU45" i="14"/>
  <c r="CV45" i="14"/>
  <c r="DP45" i="14"/>
  <c r="CT46" i="14"/>
  <c r="DN46" i="14"/>
  <c r="BW47" i="14"/>
  <c r="DS47" i="14"/>
  <c r="EM47" i="14"/>
  <c r="BU48" i="14"/>
  <c r="CV48" i="14"/>
  <c r="DP48" i="14"/>
  <c r="EC48" i="14"/>
  <c r="CO49" i="14"/>
  <c r="CX49" i="14"/>
  <c r="DK49" i="14"/>
  <c r="DT49" i="14"/>
  <c r="EO49" i="14"/>
  <c r="BX50" i="14"/>
  <c r="CF50" i="14"/>
  <c r="CT50" i="14"/>
  <c r="DO50" i="14"/>
  <c r="EK50" i="14"/>
  <c r="CX51" i="14"/>
  <c r="DT51" i="14"/>
  <c r="CM52" i="14"/>
  <c r="DB52" i="14" s="1"/>
  <c r="CV52" i="14"/>
  <c r="DS52" i="14"/>
  <c r="EG52" i="14"/>
  <c r="EV52" i="14"/>
  <c r="BY53" i="14"/>
  <c r="CN53" i="14"/>
  <c r="DK53" i="14"/>
  <c r="DT53" i="14"/>
  <c r="CC54" i="14"/>
  <c r="DI54" i="14"/>
  <c r="BS55" i="14"/>
  <c r="EJ55" i="14"/>
  <c r="BW56" i="14"/>
  <c r="CO56" i="14"/>
  <c r="EL56" i="14"/>
  <c r="EK57" i="14"/>
  <c r="BH58" i="14"/>
  <c r="CU58" i="14"/>
  <c r="CR59" i="14"/>
  <c r="DL59" i="14"/>
  <c r="EE59" i="14"/>
  <c r="BT60" i="14"/>
  <c r="BS61" i="14"/>
  <c r="CF61" i="14"/>
  <c r="DA61" i="14"/>
  <c r="EN61" i="14"/>
  <c r="BT62" i="14"/>
  <c r="BX18" i="14"/>
  <c r="CD18" i="14"/>
  <c r="DK18" i="14"/>
  <c r="DQ18" i="14"/>
  <c r="BX19" i="14"/>
  <c r="CD19" i="14"/>
  <c r="DK19" i="14"/>
  <c r="DQ19" i="14"/>
  <c r="BX20" i="14"/>
  <c r="CD20" i="14"/>
  <c r="DK20" i="14"/>
  <c r="DQ20" i="14"/>
  <c r="BX21" i="14"/>
  <c r="CD21" i="14"/>
  <c r="DK21" i="14"/>
  <c r="DQ21" i="14"/>
  <c r="BX22" i="14"/>
  <c r="CD22" i="14"/>
  <c r="DK22" i="14"/>
  <c r="DQ22" i="14"/>
  <c r="BX23" i="14"/>
  <c r="CD23" i="14"/>
  <c r="DK23" i="14"/>
  <c r="DQ23" i="14"/>
  <c r="BX24" i="14"/>
  <c r="CD24" i="14"/>
  <c r="DK24" i="14"/>
  <c r="DQ24" i="14"/>
  <c r="BX25" i="14"/>
  <c r="CD25" i="14"/>
  <c r="DK25" i="14"/>
  <c r="DQ25" i="14"/>
  <c r="BX26" i="14"/>
  <c r="CD26" i="14"/>
  <c r="DK26" i="14"/>
  <c r="DQ26" i="14"/>
  <c r="BX27" i="14"/>
  <c r="CD27" i="14"/>
  <c r="DK27" i="14"/>
  <c r="DQ27" i="14"/>
  <c r="BX28" i="14"/>
  <c r="CD28" i="14"/>
  <c r="DK28" i="14"/>
  <c r="DQ28" i="14"/>
  <c r="BX29" i="14"/>
  <c r="CD29" i="14"/>
  <c r="DK29" i="14"/>
  <c r="DQ29" i="14"/>
  <c r="BX30" i="14"/>
  <c r="CD30" i="14"/>
  <c r="DK30" i="14"/>
  <c r="DQ30" i="14"/>
  <c r="BX31" i="14"/>
  <c r="CD31" i="14"/>
  <c r="DK31" i="14"/>
  <c r="DQ31" i="14"/>
  <c r="BX32" i="14"/>
  <c r="CD32" i="14"/>
  <c r="DK32" i="14"/>
  <c r="DQ32" i="14"/>
  <c r="BY33" i="14"/>
  <c r="CW33" i="14"/>
  <c r="DH33" i="14"/>
  <c r="DU33" i="14"/>
  <c r="EF33" i="14"/>
  <c r="EM33" i="14"/>
  <c r="CE34" i="14"/>
  <c r="CP34" i="14"/>
  <c r="DN34" i="14"/>
  <c r="EL34" i="14"/>
  <c r="BX35" i="14"/>
  <c r="CV35" i="14"/>
  <c r="DG35" i="14"/>
  <c r="DT35" i="14"/>
  <c r="EE35" i="14"/>
  <c r="CD36" i="14"/>
  <c r="CO36" i="14"/>
  <c r="DM36" i="14"/>
  <c r="EK36" i="14"/>
  <c r="CU37" i="14"/>
  <c r="DS37" i="14"/>
  <c r="ED37" i="14"/>
  <c r="BV38" i="14"/>
  <c r="CN38" i="14"/>
  <c r="DA38" i="14"/>
  <c r="DL38" i="14"/>
  <c r="EJ38" i="14"/>
  <c r="EV38" i="14"/>
  <c r="BK39" i="14"/>
  <c r="CB39" i="14"/>
  <c r="CM39" i="14"/>
  <c r="CT39" i="14"/>
  <c r="DR39" i="14"/>
  <c r="EC39" i="14"/>
  <c r="BU40" i="14"/>
  <c r="CS40" i="14"/>
  <c r="CZ40" i="14"/>
  <c r="DK40" i="14"/>
  <c r="EI40" i="14"/>
  <c r="BH41" i="14"/>
  <c r="BS42" i="14"/>
  <c r="BZ42" i="14"/>
  <c r="CG42" i="14"/>
  <c r="CZ42" i="14"/>
  <c r="CQ43" i="14"/>
  <c r="CX43" i="14"/>
  <c r="DR43" i="14"/>
  <c r="EL43" i="14"/>
  <c r="CB44" i="14"/>
  <c r="CN44" i="14"/>
  <c r="DH44" i="14"/>
  <c r="EB44" i="14"/>
  <c r="CF45" i="14"/>
  <c r="DA45" i="14"/>
  <c r="DM45" i="14"/>
  <c r="DU45" i="14"/>
  <c r="EG45" i="14"/>
  <c r="EO45" i="14"/>
  <c r="BK46" i="14"/>
  <c r="CD46" i="14"/>
  <c r="CP46" i="14"/>
  <c r="CX46" i="14"/>
  <c r="EE46" i="14"/>
  <c r="CB47" i="14"/>
  <c r="CN47" i="14"/>
  <c r="DH47" i="14"/>
  <c r="EB47" i="14"/>
  <c r="BY48" i="14"/>
  <c r="CG48" i="14"/>
  <c r="DA48" i="14"/>
  <c r="DM48" i="14"/>
  <c r="DU48" i="14"/>
  <c r="EV48" i="14"/>
  <c r="CG49" i="14"/>
  <c r="DG49" i="14"/>
  <c r="EC49" i="14"/>
  <c r="BU50" i="14"/>
  <c r="CC50" i="14"/>
  <c r="CP50" i="14"/>
  <c r="DL50" i="14"/>
  <c r="EG50" i="14"/>
  <c r="EV50" i="14"/>
  <c r="DG51" i="14"/>
  <c r="DP51" i="14"/>
  <c r="EC51" i="14"/>
  <c r="EL51" i="14"/>
  <c r="BU52" i="14"/>
  <c r="EC52" i="14"/>
  <c r="BV53" i="14"/>
  <c r="CE53" i="14"/>
  <c r="CS53" i="14"/>
  <c r="DP53" i="14"/>
  <c r="BX54" i="14"/>
  <c r="CY54" i="14"/>
  <c r="EE54" i="14"/>
  <c r="EO54" i="14"/>
  <c r="BH55" i="14"/>
  <c r="DA55" i="14"/>
  <c r="EF55" i="14"/>
  <c r="CD56" i="14"/>
  <c r="CV56" i="14"/>
  <c r="EH56" i="14"/>
  <c r="BZ57" i="14"/>
  <c r="CS57" i="14"/>
  <c r="EE57" i="14"/>
  <c r="BT58" i="14"/>
  <c r="EC58" i="14"/>
  <c r="DA59" i="14"/>
  <c r="EI60" i="14"/>
  <c r="CS61" i="14"/>
  <c r="EH61" i="14"/>
  <c r="DK62" i="14"/>
  <c r="EJ62" i="14"/>
  <c r="BS49" i="14"/>
  <c r="BZ49" i="14"/>
  <c r="DL49" i="14"/>
  <c r="DS49" i="14"/>
  <c r="EE49" i="14"/>
  <c r="EL49" i="14"/>
  <c r="CG50" i="14"/>
  <c r="CS50" i="14"/>
  <c r="CZ50" i="14"/>
  <c r="BY51" i="14"/>
  <c r="CF51" i="14"/>
  <c r="CR51" i="14"/>
  <c r="DK51" i="14"/>
  <c r="DR51" i="14"/>
  <c r="EK51" i="14"/>
  <c r="BY52" i="14"/>
  <c r="DA52" i="14"/>
  <c r="CD53" i="14"/>
  <c r="CP53" i="14"/>
  <c r="DR53" i="14"/>
  <c r="ED53" i="14"/>
  <c r="CR54" i="14"/>
  <c r="DO54" i="14"/>
  <c r="EC54" i="14"/>
  <c r="CD55" i="14"/>
  <c r="CQ55" i="14"/>
  <c r="EL55" i="14"/>
  <c r="CW56" i="14"/>
  <c r="DM56" i="14"/>
  <c r="CC57" i="14"/>
  <c r="DK57" i="14"/>
  <c r="EC57" i="14"/>
  <c r="CS58" i="14"/>
  <c r="EB58" i="14"/>
  <c r="BY59" i="14"/>
  <c r="CP59" i="14"/>
  <c r="EJ59" i="14"/>
  <c r="BW60" i="14"/>
  <c r="CD62" i="14"/>
  <c r="BW33" i="14"/>
  <c r="CC33" i="14"/>
  <c r="DJ33" i="14"/>
  <c r="DP33" i="14"/>
  <c r="BW34" i="14"/>
  <c r="CC34" i="14"/>
  <c r="DJ34" i="14"/>
  <c r="DP34" i="14"/>
  <c r="BW35" i="14"/>
  <c r="CC35" i="14"/>
  <c r="DJ35" i="14"/>
  <c r="DP35" i="14"/>
  <c r="BW36" i="14"/>
  <c r="CC36" i="14"/>
  <c r="DJ36" i="14"/>
  <c r="DP36" i="14"/>
  <c r="BW37" i="14"/>
  <c r="CC37" i="14"/>
  <c r="DJ37" i="14"/>
  <c r="DP37" i="14"/>
  <c r="BW38" i="14"/>
  <c r="CC38" i="14"/>
  <c r="DJ38" i="14"/>
  <c r="DP38" i="14"/>
  <c r="BW39" i="14"/>
  <c r="CC39" i="14"/>
  <c r="DJ39" i="14"/>
  <c r="DP39" i="14"/>
  <c r="BW40" i="14"/>
  <c r="CC40" i="14"/>
  <c r="DJ40" i="14"/>
  <c r="DP40" i="14"/>
  <c r="CD41" i="14"/>
  <c r="CO41" i="14"/>
  <c r="DM41" i="14"/>
  <c r="EK41" i="14"/>
  <c r="BW42" i="14"/>
  <c r="CU42" i="14"/>
  <c r="DS42" i="14"/>
  <c r="ED42" i="14"/>
  <c r="BV43" i="14"/>
  <c r="CC43" i="14"/>
  <c r="CN43" i="14"/>
  <c r="DA43" i="14"/>
  <c r="DT43" i="14"/>
  <c r="BS44" i="14"/>
  <c r="BZ44" i="14"/>
  <c r="DL44" i="14"/>
  <c r="DS44" i="14"/>
  <c r="EE44" i="14"/>
  <c r="EL44" i="14"/>
  <c r="CG45" i="14"/>
  <c r="CS45" i="14"/>
  <c r="CZ45" i="14"/>
  <c r="BY46" i="14"/>
  <c r="CF46" i="14"/>
  <c r="CR46" i="14"/>
  <c r="DK46" i="14"/>
  <c r="DR46" i="14"/>
  <c r="EK46" i="14"/>
  <c r="EC47" i="14"/>
  <c r="BX48" i="14"/>
  <c r="CE48" i="14"/>
  <c r="CX48" i="14"/>
  <c r="DQ48" i="14"/>
  <c r="CP49" i="14"/>
  <c r="DI49" i="14"/>
  <c r="DP49" i="14"/>
  <c r="EB49" i="14"/>
  <c r="EI49" i="14"/>
  <c r="EV49" i="14"/>
  <c r="BW50" i="14"/>
  <c r="CD50" i="14"/>
  <c r="EA50" i="14"/>
  <c r="CO51" i="14"/>
  <c r="CV51" i="14"/>
  <c r="DH51" i="14"/>
  <c r="DO51" i="14"/>
  <c r="EO51" i="14"/>
  <c r="BK52" i="14"/>
  <c r="CD52" i="14"/>
  <c r="CP52" i="14"/>
  <c r="DJ52" i="14"/>
  <c r="DR52" i="14"/>
  <c r="ED52" i="14"/>
  <c r="EL52" i="14"/>
  <c r="CA53" i="14"/>
  <c r="CU53" i="14"/>
  <c r="DG53" i="14"/>
  <c r="DO53" i="14"/>
  <c r="EA53" i="14"/>
  <c r="EI53" i="14"/>
  <c r="CO54" i="14"/>
  <c r="CX54" i="14"/>
  <c r="DK54" i="14"/>
  <c r="EH54" i="14"/>
  <c r="BZ55" i="14"/>
  <c r="CN55" i="14"/>
  <c r="CW55" i="14"/>
  <c r="CQ56" i="14"/>
  <c r="BX57" i="14"/>
  <c r="DR57" i="14"/>
  <c r="DA58" i="14"/>
  <c r="DQ58" i="14"/>
  <c r="EH58" i="14"/>
  <c r="BS59" i="14"/>
  <c r="CX59" i="14"/>
  <c r="EF59" i="14"/>
  <c r="CE60" i="14"/>
  <c r="CV60" i="14"/>
  <c r="DL60" i="14"/>
  <c r="EC60" i="14"/>
  <c r="EO60" i="14"/>
  <c r="CD61" i="14"/>
  <c r="EC61" i="14"/>
  <c r="CR62" i="14"/>
  <c r="DM62" i="14"/>
  <c r="EK62" i="14"/>
  <c r="CM41" i="14"/>
  <c r="CS41" i="14"/>
  <c r="CY41" i="14"/>
  <c r="EF41" i="14"/>
  <c r="EL41" i="14"/>
  <c r="CM42" i="14"/>
  <c r="CS42" i="14"/>
  <c r="CY42" i="14"/>
  <c r="EF42" i="14"/>
  <c r="EL42" i="14"/>
  <c r="CM43" i="14"/>
  <c r="CS43" i="14"/>
  <c r="CY43" i="14"/>
  <c r="DJ43" i="14"/>
  <c r="EH43" i="14"/>
  <c r="BT44" i="14"/>
  <c r="CA44" i="14"/>
  <c r="CY44" i="14"/>
  <c r="DJ44" i="14"/>
  <c r="EH44" i="14"/>
  <c r="BT45" i="14"/>
  <c r="CA45" i="14"/>
  <c r="CY45" i="14"/>
  <c r="DJ45" i="14"/>
  <c r="EH45" i="14"/>
  <c r="BT46" i="14"/>
  <c r="CA46" i="14"/>
  <c r="CY46" i="14"/>
  <c r="DJ46" i="14"/>
  <c r="EH46" i="14"/>
  <c r="BT47" i="14"/>
  <c r="CA47" i="14"/>
  <c r="CY47" i="14"/>
  <c r="DJ47" i="14"/>
  <c r="EH47" i="14"/>
  <c r="BT48" i="14"/>
  <c r="CA48" i="14"/>
  <c r="CY48" i="14"/>
  <c r="DJ48" i="14"/>
  <c r="EH48" i="14"/>
  <c r="BT49" i="14"/>
  <c r="CA49" i="14"/>
  <c r="CY49" i="14"/>
  <c r="DJ49" i="14"/>
  <c r="EH49" i="14"/>
  <c r="BT50" i="14"/>
  <c r="CA50" i="14"/>
  <c r="CY50" i="14"/>
  <c r="DJ50" i="14"/>
  <c r="EH50" i="14"/>
  <c r="BT51" i="14"/>
  <c r="CA51" i="14"/>
  <c r="CY51" i="14"/>
  <c r="DJ51" i="14"/>
  <c r="EH51" i="14"/>
  <c r="BT52" i="14"/>
  <c r="CB52" i="14"/>
  <c r="DM52" i="14"/>
  <c r="DT52" i="14"/>
  <c r="EF52" i="14"/>
  <c r="EM52" i="14"/>
  <c r="BS53" i="14"/>
  <c r="BZ53" i="14"/>
  <c r="DL53" i="14"/>
  <c r="DS53" i="14"/>
  <c r="EL53" i="14"/>
  <c r="BS54" i="14"/>
  <c r="CM54" i="14"/>
  <c r="EI54" i="14"/>
  <c r="BX55" i="14"/>
  <c r="CR55" i="14"/>
  <c r="EN55" i="14"/>
  <c r="CS56" i="14"/>
  <c r="DP56" i="14"/>
  <c r="BY57" i="14"/>
  <c r="CW57" i="14"/>
  <c r="DM57" i="14"/>
  <c r="EB57" i="14"/>
  <c r="EL57" i="14"/>
  <c r="BW58" i="14"/>
  <c r="EJ58" i="14"/>
  <c r="CE59" i="14"/>
  <c r="DS59" i="14"/>
  <c r="EH59" i="14"/>
  <c r="DA60" i="14"/>
  <c r="EF60" i="14"/>
  <c r="BZ61" i="14"/>
  <c r="CO61" i="14"/>
  <c r="CY61" i="14"/>
  <c r="DM61" i="14"/>
  <c r="CX62" i="14"/>
  <c r="CN54" i="14"/>
  <c r="CV54" i="14"/>
  <c r="DP54" i="14"/>
  <c r="EB54" i="14"/>
  <c r="CF55" i="14"/>
  <c r="CZ55" i="14"/>
  <c r="DM55" i="14"/>
  <c r="DU55" i="14"/>
  <c r="EG55" i="14"/>
  <c r="CE56" i="14"/>
  <c r="DG56" i="14"/>
  <c r="DQ56" i="14"/>
  <c r="ED56" i="14"/>
  <c r="EN56" i="14"/>
  <c r="CX57" i="14"/>
  <c r="BX58" i="14"/>
  <c r="CV58" i="14"/>
  <c r="DL58" i="14"/>
  <c r="EK58" i="14"/>
  <c r="DJ59" i="14"/>
  <c r="CC60" i="14"/>
  <c r="CQ60" i="14"/>
  <c r="DR60" i="14"/>
  <c r="ED61" i="14"/>
  <c r="BS62" i="14"/>
  <c r="CF62" i="14"/>
  <c r="DS62" i="14"/>
  <c r="EJ61" i="14"/>
  <c r="CW62" i="14"/>
  <c r="ED43" i="14"/>
  <c r="EJ43" i="14"/>
  <c r="CQ44" i="14"/>
  <c r="CW44" i="14"/>
  <c r="ED44" i="14"/>
  <c r="EJ44" i="14"/>
  <c r="CQ45" i="14"/>
  <c r="CW45" i="14"/>
  <c r="ED45" i="14"/>
  <c r="EJ45" i="14"/>
  <c r="CQ46" i="14"/>
  <c r="CW46" i="14"/>
  <c r="ED46" i="14"/>
  <c r="EJ46" i="14"/>
  <c r="CQ47" i="14"/>
  <c r="CW47" i="14"/>
  <c r="ED47" i="14"/>
  <c r="EJ47" i="14"/>
  <c r="CQ48" i="14"/>
  <c r="CW48" i="14"/>
  <c r="ED48" i="14"/>
  <c r="EJ48" i="14"/>
  <c r="CQ49" i="14"/>
  <c r="CW49" i="14"/>
  <c r="ED49" i="14"/>
  <c r="EJ49" i="14"/>
  <c r="CQ50" i="14"/>
  <c r="CW50" i="14"/>
  <c r="ED50" i="14"/>
  <c r="EJ50" i="14"/>
  <c r="CQ51" i="14"/>
  <c r="CW51" i="14"/>
  <c r="ED51" i="14"/>
  <c r="EJ51" i="14"/>
  <c r="CA52" i="14"/>
  <c r="CS52" i="14"/>
  <c r="DQ52" i="14"/>
  <c r="EB52" i="14"/>
  <c r="EO52" i="14"/>
  <c r="BT53" i="14"/>
  <c r="CG53" i="14"/>
  <c r="CY53" i="14"/>
  <c r="DJ53" i="14"/>
  <c r="EH53" i="14"/>
  <c r="CB54" i="14"/>
  <c r="DU54" i="14"/>
  <c r="DL55" i="14"/>
  <c r="DJ56" i="14"/>
  <c r="EF56" i="14"/>
  <c r="EH57" i="14"/>
  <c r="BZ58" i="14"/>
  <c r="CY58" i="14"/>
  <c r="CC59" i="14"/>
  <c r="EB59" i="14"/>
  <c r="CR60" i="14"/>
  <c r="DQ60" i="14"/>
  <c r="ED60" i="14"/>
  <c r="EN60" i="14"/>
  <c r="CU61" i="14"/>
  <c r="DR61" i="14"/>
  <c r="EF61" i="14"/>
  <c r="EO61" i="14"/>
  <c r="CS62" i="14"/>
  <c r="EO62" i="14"/>
  <c r="CR52" i="14"/>
  <c r="CX52" i="14"/>
  <c r="EE52" i="14"/>
  <c r="EK52" i="14"/>
  <c r="CR53" i="14"/>
  <c r="CX53" i="14"/>
  <c r="EE53" i="14"/>
  <c r="EK53" i="14"/>
  <c r="BW54" i="14"/>
  <c r="CU54" i="14"/>
  <c r="DS54" i="14"/>
  <c r="ED54" i="14"/>
  <c r="EK54" i="14"/>
  <c r="BW55" i="14"/>
  <c r="CU55" i="14"/>
  <c r="DS55" i="14"/>
  <c r="ED55" i="14"/>
  <c r="EK55" i="14"/>
  <c r="BX56" i="14"/>
  <c r="CR56" i="14"/>
  <c r="EO56" i="14"/>
  <c r="BH57" i="14"/>
  <c r="CY57" i="14"/>
  <c r="DS57" i="14"/>
  <c r="EF57" i="14"/>
  <c r="EN57" i="14"/>
  <c r="CC58" i="14"/>
  <c r="CW58" i="14"/>
  <c r="DJ58" i="14"/>
  <c r="DR58" i="14"/>
  <c r="ED58" i="14"/>
  <c r="CV59" i="14"/>
  <c r="DQ59" i="14"/>
  <c r="EC59" i="14"/>
  <c r="EK59" i="14"/>
  <c r="BZ60" i="14"/>
  <c r="CM60" i="14"/>
  <c r="CU60" i="14"/>
  <c r="DG60" i="14"/>
  <c r="EB60" i="14"/>
  <c r="BY61" i="14"/>
  <c r="BZ62" i="14"/>
  <c r="CY62" i="14"/>
  <c r="BW57" i="14"/>
  <c r="CE57" i="14"/>
  <c r="CQ57" i="14"/>
  <c r="DL57" i="14"/>
  <c r="CD58" i="14"/>
  <c r="CP58" i="14"/>
  <c r="CX58" i="14"/>
  <c r="DK58" i="14"/>
  <c r="EE58" i="14"/>
  <c r="BT59" i="14"/>
  <c r="CO59" i="14"/>
  <c r="EL59" i="14"/>
  <c r="BS60" i="14"/>
  <c r="DP60" i="14"/>
  <c r="EJ60" i="14"/>
  <c r="EI61" i="14"/>
  <c r="CP62" i="14"/>
  <c r="ED62" i="14"/>
  <c r="BV56" i="14"/>
  <c r="CB56" i="14"/>
  <c r="DI56" i="14"/>
  <c r="DO56" i="14"/>
  <c r="DU56" i="14"/>
  <c r="BV57" i="14"/>
  <c r="CB57" i="14"/>
  <c r="DI57" i="14"/>
  <c r="DO57" i="14"/>
  <c r="DU57" i="14"/>
  <c r="BV58" i="14"/>
  <c r="CB58" i="14"/>
  <c r="DI58" i="14"/>
  <c r="DO58" i="14"/>
  <c r="DU58" i="14"/>
  <c r="BV59" i="14"/>
  <c r="CB59" i="14"/>
  <c r="DI59" i="14"/>
  <c r="DO59" i="14"/>
  <c r="DU59" i="14"/>
  <c r="BV60" i="14"/>
  <c r="CB60" i="14"/>
  <c r="DI60" i="14"/>
  <c r="DO60" i="14"/>
  <c r="DU60" i="14"/>
  <c r="BV61" i="14"/>
  <c r="CB61" i="14"/>
  <c r="DI61" i="14"/>
  <c r="DO61" i="14"/>
  <c r="DU61" i="14"/>
  <c r="BV62" i="14"/>
  <c r="CB62" i="14"/>
  <c r="DI62" i="14"/>
  <c r="DO62" i="14"/>
  <c r="DU62" i="14"/>
  <c r="EF62" i="14"/>
  <c r="EL62" i="14"/>
  <c r="BW62" i="14"/>
  <c r="CC62" i="14"/>
  <c r="DJ62" i="14"/>
  <c r="DP62" i="14"/>
  <c r="CN56" i="14"/>
  <c r="CT56" i="14"/>
  <c r="CZ56" i="14"/>
  <c r="EA56" i="14"/>
  <c r="EG56" i="14"/>
  <c r="EM56" i="14"/>
  <c r="CN57" i="14"/>
  <c r="CT57" i="14"/>
  <c r="CZ57" i="14"/>
  <c r="EA57" i="14"/>
  <c r="EG57" i="14"/>
  <c r="EM57" i="14"/>
  <c r="CN58" i="14"/>
  <c r="CT58" i="14"/>
  <c r="CZ58" i="14"/>
  <c r="EA58" i="14"/>
  <c r="EG58" i="14"/>
  <c r="EM58" i="14"/>
  <c r="CN59" i="14"/>
  <c r="CT59" i="14"/>
  <c r="CZ59" i="14"/>
  <c r="EA59" i="14"/>
  <c r="EG59" i="14"/>
  <c r="EM59" i="14"/>
  <c r="CN60" i="14"/>
  <c r="CT60" i="14"/>
  <c r="CZ60" i="14"/>
  <c r="EA60" i="14"/>
  <c r="EG60" i="14"/>
  <c r="EM60" i="14"/>
  <c r="CN61" i="14"/>
  <c r="CT61" i="14"/>
  <c r="CZ61" i="14"/>
  <c r="EA61" i="14"/>
  <c r="EG61" i="14"/>
  <c r="EM61" i="14"/>
  <c r="CN62" i="14"/>
  <c r="CT62" i="14"/>
  <c r="CZ62" i="14"/>
  <c r="EA62" i="14"/>
  <c r="EG62" i="14"/>
  <c r="EM62" i="14"/>
  <c r="CO62" i="14"/>
  <c r="CU62" i="14"/>
  <c r="DA62" i="14"/>
  <c r="EB62" i="14"/>
  <c r="EH62" i="14"/>
  <c r="EN62" i="14"/>
  <c r="EV53" i="14"/>
  <c r="BK54" i="14"/>
  <c r="BU54" i="14"/>
  <c r="CA54" i="14"/>
  <c r="CG54" i="14"/>
  <c r="DH54" i="14"/>
  <c r="DN54" i="14"/>
  <c r="DT54" i="14"/>
  <c r="EV54" i="14"/>
  <c r="BK55" i="14"/>
  <c r="BU55" i="14"/>
  <c r="CA55" i="14"/>
  <c r="CG55" i="14"/>
  <c r="DH55" i="14"/>
  <c r="DN55" i="14"/>
  <c r="DT55" i="14"/>
  <c r="EV55" i="14"/>
  <c r="BK56" i="14"/>
  <c r="BU56" i="14"/>
  <c r="CA56" i="14"/>
  <c r="CG56" i="14"/>
  <c r="DH56" i="14"/>
  <c r="DN56" i="14"/>
  <c r="DT56" i="14"/>
  <c r="EV56" i="14"/>
  <c r="BK57" i="14"/>
  <c r="BU57" i="14"/>
  <c r="CA57" i="14"/>
  <c r="CG57" i="14"/>
  <c r="DH57" i="14"/>
  <c r="DN57" i="14"/>
  <c r="DT57" i="14"/>
  <c r="EV57" i="14"/>
  <c r="BK58" i="14"/>
  <c r="BU58" i="14"/>
  <c r="CA58" i="14"/>
  <c r="CG58" i="14"/>
  <c r="DH58" i="14"/>
  <c r="DN58" i="14"/>
  <c r="DT58" i="14"/>
  <c r="EV58" i="14"/>
  <c r="BK59" i="14"/>
  <c r="BU59" i="14"/>
  <c r="CA59" i="14"/>
  <c r="CG59" i="14"/>
  <c r="DH59" i="14"/>
  <c r="DN59" i="14"/>
  <c r="DT59" i="14"/>
  <c r="EV59" i="14"/>
  <c r="BK60" i="14"/>
  <c r="BU60" i="14"/>
  <c r="CA60" i="14"/>
  <c r="CG60" i="14"/>
  <c r="DH60" i="14"/>
  <c r="DN60" i="14"/>
  <c r="DT60" i="14"/>
  <c r="EV60" i="14"/>
  <c r="BK61" i="14"/>
  <c r="BU61" i="14"/>
  <c r="CA61" i="14"/>
  <c r="CG61" i="14"/>
  <c r="DH61" i="14"/>
  <c r="DN61" i="14"/>
  <c r="DT61" i="14"/>
  <c r="EV61" i="14"/>
  <c r="BK62" i="14"/>
  <c r="BU62" i="14"/>
  <c r="CA62" i="14"/>
  <c r="CG62" i="14"/>
  <c r="DH62" i="14"/>
  <c r="DN62" i="14"/>
  <c r="DT62" i="14"/>
  <c r="EV62" i="14"/>
  <c r="DV18" i="14" l="1"/>
  <c r="DV54" i="14"/>
  <c r="DV32" i="14"/>
  <c r="DV59" i="14"/>
  <c r="DB57" i="14"/>
  <c r="DB25" i="14"/>
  <c r="BQ29" i="14"/>
  <c r="BO29" i="14"/>
  <c r="BN29" i="14"/>
  <c r="BP29" i="14"/>
  <c r="BL29" i="14"/>
  <c r="BM29" i="14"/>
  <c r="DV45" i="14"/>
  <c r="BO34" i="14"/>
  <c r="BQ34" i="14"/>
  <c r="BM34" i="14"/>
  <c r="BP34" i="14"/>
  <c r="BN34" i="14"/>
  <c r="BL34" i="14"/>
  <c r="EP36" i="14"/>
  <c r="EP58" i="14"/>
  <c r="CH61" i="14"/>
  <c r="CH25" i="14"/>
  <c r="CH57" i="14"/>
  <c r="CH52" i="14"/>
  <c r="EP47" i="14"/>
  <c r="DV24" i="14"/>
  <c r="DB61" i="14"/>
  <c r="BQ23" i="14"/>
  <c r="BO23" i="14"/>
  <c r="BP23" i="14"/>
  <c r="BM23" i="14"/>
  <c r="BL23" i="14"/>
  <c r="BN23" i="14"/>
  <c r="DB36" i="14"/>
  <c r="DV30" i="14"/>
  <c r="BQ28" i="14"/>
  <c r="BP28" i="14"/>
  <c r="BO28" i="14"/>
  <c r="BN28" i="14"/>
  <c r="BM28" i="14"/>
  <c r="BL28" i="14"/>
  <c r="EP31" i="14"/>
  <c r="DB32" i="14"/>
  <c r="CH39" i="14"/>
  <c r="EP21" i="14"/>
  <c r="DB26" i="14"/>
  <c r="CH59" i="14"/>
  <c r="CH44" i="14"/>
  <c r="DV52" i="14"/>
  <c r="DB34" i="14"/>
  <c r="EP24" i="14"/>
  <c r="DV44" i="14"/>
  <c r="BQ20" i="14"/>
  <c r="BL20" i="14"/>
  <c r="BO20" i="14"/>
  <c r="BN20" i="14"/>
  <c r="BM20" i="14"/>
  <c r="BP20" i="14"/>
  <c r="CH29" i="14"/>
  <c r="DB24" i="14"/>
  <c r="EP26" i="14"/>
  <c r="CH28" i="14"/>
  <c r="EP19" i="14"/>
  <c r="EP30" i="14"/>
  <c r="CH37" i="14"/>
  <c r="BQ27" i="14"/>
  <c r="BP27" i="14"/>
  <c r="BO27" i="14"/>
  <c r="BN27" i="14"/>
  <c r="BM27" i="14"/>
  <c r="BL27" i="14"/>
  <c r="EP32" i="14"/>
  <c r="DB43" i="14"/>
  <c r="CH42" i="14"/>
  <c r="BO39" i="14"/>
  <c r="BQ39" i="14"/>
  <c r="BL39" i="14"/>
  <c r="BP39" i="14"/>
  <c r="BN39" i="14"/>
  <c r="BM39" i="14"/>
  <c r="BQ32" i="14"/>
  <c r="BL32" i="14"/>
  <c r="BP32" i="14"/>
  <c r="BO32" i="14"/>
  <c r="BN32" i="14"/>
  <c r="BM32" i="14"/>
  <c r="L7" i="14"/>
  <c r="M7" i="14" s="1"/>
  <c r="L8" i="14"/>
  <c r="M8" i="14" s="1"/>
  <c r="L9" i="14"/>
  <c r="M9" i="14" s="1"/>
  <c r="L6" i="14"/>
  <c r="M6" i="14" s="1"/>
  <c r="M13" i="14" s="1"/>
  <c r="CH24" i="14"/>
  <c r="DV42" i="14"/>
  <c r="CH45" i="14"/>
  <c r="CH23" i="14"/>
  <c r="DV36" i="14"/>
  <c r="EP48" i="14"/>
  <c r="DV29" i="14"/>
  <c r="DB50" i="14"/>
  <c r="CH41" i="14"/>
  <c r="CH56" i="14"/>
  <c r="DB49" i="14"/>
  <c r="DV23" i="14"/>
  <c r="DV27" i="14"/>
  <c r="DB59" i="14"/>
  <c r="DB31" i="14"/>
  <c r="EP53" i="14"/>
  <c r="DV49" i="14"/>
  <c r="DV40" i="14"/>
  <c r="EP38" i="14"/>
  <c r="EP33" i="14"/>
  <c r="EP49" i="14"/>
  <c r="DB30" i="14"/>
  <c r="EP43" i="14"/>
  <c r="DB19" i="14"/>
  <c r="DV48" i="14"/>
  <c r="DB22" i="14"/>
  <c r="DV26" i="14"/>
  <c r="DV21" i="14"/>
  <c r="DB44" i="14"/>
  <c r="DB53" i="14"/>
  <c r="DB58" i="14"/>
  <c r="CH30" i="14"/>
  <c r="BP61" i="14"/>
  <c r="BM61" i="14"/>
  <c r="BQ61" i="14"/>
  <c r="BO61" i="14"/>
  <c r="BL61" i="14"/>
  <c r="BN61" i="14"/>
  <c r="BP58" i="14"/>
  <c r="BM58" i="14"/>
  <c r="BO58" i="14"/>
  <c r="BL58" i="14"/>
  <c r="BQ58" i="14"/>
  <c r="BN58" i="14"/>
  <c r="BN55" i="14"/>
  <c r="BO55" i="14"/>
  <c r="BM55" i="14"/>
  <c r="BP55" i="14"/>
  <c r="BQ55" i="14"/>
  <c r="BL55" i="14"/>
  <c r="EP61" i="14"/>
  <c r="EP59" i="14"/>
  <c r="EP57" i="14"/>
  <c r="CH62" i="14"/>
  <c r="DB54" i="14"/>
  <c r="DB46" i="14"/>
  <c r="DB33" i="14"/>
  <c r="EP22" i="14"/>
  <c r="CH40" i="14"/>
  <c r="BO38" i="14"/>
  <c r="BL38" i="14"/>
  <c r="BQ38" i="14"/>
  <c r="BP38" i="14"/>
  <c r="BN38" i="14"/>
  <c r="BM38" i="14"/>
  <c r="BQ31" i="14"/>
  <c r="BM31" i="14"/>
  <c r="BL31" i="14"/>
  <c r="BN31" i="14"/>
  <c r="BO31" i="14"/>
  <c r="BP31" i="14"/>
  <c r="DV31" i="14"/>
  <c r="BN42" i="14"/>
  <c r="BM42" i="14"/>
  <c r="BO42" i="14"/>
  <c r="BP42" i="14"/>
  <c r="BL42" i="14"/>
  <c r="BQ42" i="14"/>
  <c r="BL53" i="14"/>
  <c r="BN53" i="14"/>
  <c r="BQ53" i="14"/>
  <c r="BO53" i="14"/>
  <c r="BM53" i="14"/>
  <c r="BP53" i="14"/>
  <c r="DV60" i="14"/>
  <c r="CH54" i="14"/>
  <c r="DV53" i="14"/>
  <c r="DV35" i="14"/>
  <c r="DV43" i="14"/>
  <c r="CH26" i="14"/>
  <c r="DB21" i="14"/>
  <c r="EP23" i="14"/>
  <c r="EP20" i="14"/>
  <c r="CH48" i="14"/>
  <c r="DV41" i="14"/>
  <c r="BO41" i="14"/>
  <c r="BN41" i="14"/>
  <c r="BQ41" i="14"/>
  <c r="BP41" i="14"/>
  <c r="BM41" i="14"/>
  <c r="BL41" i="14"/>
  <c r="EP37" i="14"/>
  <c r="CH33" i="14"/>
  <c r="EP41" i="14"/>
  <c r="EP35" i="14"/>
  <c r="CH31" i="14"/>
  <c r="DB28" i="14"/>
  <c r="CH36" i="14"/>
  <c r="EP27" i="14"/>
  <c r="DV20" i="14"/>
  <c r="EP51" i="14"/>
  <c r="BQ19" i="14"/>
  <c r="BM19" i="14"/>
  <c r="BL19" i="14"/>
  <c r="BP19" i="14"/>
  <c r="BO19" i="14"/>
  <c r="BN19" i="14"/>
  <c r="BL44" i="14"/>
  <c r="BP44" i="14"/>
  <c r="BQ44" i="14"/>
  <c r="BO44" i="14"/>
  <c r="BN44" i="14"/>
  <c r="BM44" i="14"/>
  <c r="DV56" i="14"/>
  <c r="DB42" i="14"/>
  <c r="DV50" i="14"/>
  <c r="BQ30" i="14"/>
  <c r="BN30" i="14"/>
  <c r="BM30" i="14"/>
  <c r="BL30" i="14"/>
  <c r="BP30" i="14"/>
  <c r="BO30" i="14"/>
  <c r="DV61" i="14"/>
  <c r="CH22" i="14"/>
  <c r="DV46" i="14"/>
  <c r="CH58" i="14"/>
  <c r="DV37" i="14"/>
  <c r="CH47" i="14"/>
  <c r="BP47" i="14"/>
  <c r="BL47" i="14"/>
  <c r="BO47" i="14"/>
  <c r="BN47" i="14"/>
  <c r="BQ47" i="14"/>
  <c r="BM47" i="14"/>
  <c r="DB23" i="14"/>
  <c r="EP28" i="14"/>
  <c r="BQ26" i="14"/>
  <c r="BM26" i="14"/>
  <c r="BO26" i="14"/>
  <c r="BP26" i="14"/>
  <c r="BN26" i="14"/>
  <c r="BL26" i="14"/>
  <c r="CH27" i="14"/>
  <c r="DV19" i="14"/>
  <c r="DV39" i="14"/>
  <c r="EP60" i="14"/>
  <c r="DB20" i="14"/>
  <c r="DB39" i="14"/>
  <c r="DB48" i="14"/>
  <c r="BQ22" i="14"/>
  <c r="BM22" i="14"/>
  <c r="BL22" i="14"/>
  <c r="BO22" i="14"/>
  <c r="BN22" i="14"/>
  <c r="BP22" i="14"/>
  <c r="DB60" i="14"/>
  <c r="BQ46" i="14"/>
  <c r="BP46" i="14"/>
  <c r="BM46" i="14"/>
  <c r="BL46" i="14"/>
  <c r="BO46" i="14"/>
  <c r="BN46" i="14"/>
  <c r="DV62" i="14"/>
  <c r="BN43" i="14"/>
  <c r="BL43" i="14"/>
  <c r="BP43" i="14"/>
  <c r="BO43" i="14"/>
  <c r="BM43" i="14"/>
  <c r="BQ43" i="14"/>
  <c r="BQ21" i="14"/>
  <c r="BP21" i="14"/>
  <c r="BO21" i="14"/>
  <c r="BL21" i="14"/>
  <c r="BN21" i="14"/>
  <c r="BM21" i="14"/>
  <c r="DV33" i="14"/>
  <c r="DV28" i="14"/>
  <c r="BN49" i="14"/>
  <c r="BM49" i="14"/>
  <c r="BL49" i="14"/>
  <c r="BQ49" i="14"/>
  <c r="BP49" i="14"/>
  <c r="BO49" i="14"/>
  <c r="BO48" i="14"/>
  <c r="BP48" i="14"/>
  <c r="BQ48" i="14"/>
  <c r="BN48" i="14"/>
  <c r="BL48" i="14"/>
  <c r="BM48" i="14"/>
  <c r="EP54" i="14"/>
  <c r="CH20" i="14"/>
  <c r="CH34" i="14"/>
  <c r="DV22" i="14"/>
  <c r="EP46" i="14"/>
  <c r="DV34" i="14"/>
  <c r="DV57" i="14"/>
  <c r="DB27" i="14"/>
  <c r="CH46" i="14"/>
  <c r="DB47" i="14"/>
  <c r="BQ18" i="14"/>
  <c r="BN18" i="14"/>
  <c r="BM18" i="14"/>
  <c r="BP18" i="14"/>
  <c r="BO18" i="14"/>
  <c r="BL18" i="14"/>
  <c r="BL51" i="14"/>
  <c r="BQ51" i="14"/>
  <c r="BN51" i="14"/>
  <c r="BP51" i="14"/>
  <c r="BO51" i="14"/>
  <c r="BM51" i="14"/>
  <c r="EP62" i="14"/>
  <c r="EP56" i="14"/>
  <c r="CH53" i="14"/>
  <c r="CH55" i="14"/>
  <c r="BO37" i="14"/>
  <c r="BM37" i="14"/>
  <c r="BP37" i="14"/>
  <c r="BN37" i="14"/>
  <c r="BQ37" i="14"/>
  <c r="BL37" i="14"/>
  <c r="DB29" i="14"/>
  <c r="DV38" i="14"/>
  <c r="EP25" i="14"/>
  <c r="DB41" i="14"/>
  <c r="BO45" i="14"/>
  <c r="BQ45" i="14"/>
  <c r="BP45" i="14"/>
  <c r="BN45" i="14"/>
  <c r="BM45" i="14"/>
  <c r="BL45" i="14"/>
  <c r="CH43" i="14"/>
  <c r="EP34" i="14"/>
  <c r="CH51" i="14"/>
  <c r="BQ24" i="14"/>
  <c r="BP24" i="14"/>
  <c r="BO24" i="14"/>
  <c r="BN24" i="14"/>
  <c r="BM24" i="14"/>
  <c r="BL24" i="14"/>
  <c r="CH21" i="14"/>
  <c r="CH19" i="14"/>
  <c r="DB40" i="14"/>
  <c r="DB35" i="14"/>
  <c r="BP60" i="14"/>
  <c r="BM60" i="14"/>
  <c r="BQ60" i="14"/>
  <c r="BO60" i="14"/>
  <c r="BN60" i="14"/>
  <c r="BL60" i="14"/>
  <c r="BP57" i="14"/>
  <c r="BM57" i="14"/>
  <c r="BL57" i="14"/>
  <c r="BQ57" i="14"/>
  <c r="BO57" i="14"/>
  <c r="BN57" i="14"/>
  <c r="BN54" i="14"/>
  <c r="BO54" i="14"/>
  <c r="BP54" i="14"/>
  <c r="BL54" i="14"/>
  <c r="BM54" i="14"/>
  <c r="BQ54" i="14"/>
  <c r="CH60" i="14"/>
  <c r="CH49" i="14"/>
  <c r="CH38" i="14"/>
  <c r="DB37" i="14"/>
  <c r="DB38" i="14"/>
  <c r="BO36" i="14"/>
  <c r="BN36" i="14"/>
  <c r="BP36" i="14"/>
  <c r="BM36" i="14"/>
  <c r="BQ36" i="14"/>
  <c r="BL36" i="14"/>
  <c r="DB62" i="14"/>
  <c r="DB56" i="14"/>
  <c r="DB55" i="14"/>
  <c r="DV58" i="14"/>
  <c r="BP52" i="14"/>
  <c r="BM52" i="14"/>
  <c r="BN52" i="14"/>
  <c r="BL52" i="14"/>
  <c r="BQ52" i="14"/>
  <c r="BO52" i="14"/>
  <c r="DV25" i="14"/>
  <c r="DV51" i="14"/>
  <c r="BP62" i="14"/>
  <c r="BO62" i="14"/>
  <c r="BM62" i="14"/>
  <c r="BN62" i="14"/>
  <c r="BL62" i="14"/>
  <c r="BQ62" i="14"/>
  <c r="BP59" i="14"/>
  <c r="BM59" i="14"/>
  <c r="BO59" i="14"/>
  <c r="BL59" i="14"/>
  <c r="BQ59" i="14"/>
  <c r="BN59" i="14"/>
  <c r="BN56" i="14"/>
  <c r="BP56" i="14"/>
  <c r="BO56" i="14"/>
  <c r="BL56" i="14"/>
  <c r="BM56" i="14"/>
  <c r="BQ56" i="14"/>
  <c r="EP50" i="14"/>
  <c r="CH50" i="14"/>
  <c r="CH35" i="14"/>
  <c r="BO33" i="14"/>
  <c r="BQ33" i="14"/>
  <c r="BN33" i="14"/>
  <c r="BM33" i="14"/>
  <c r="BP33" i="14"/>
  <c r="BL33" i="14"/>
  <c r="EP52" i="14"/>
  <c r="BO40" i="14"/>
  <c r="BP40" i="14"/>
  <c r="BM40" i="14"/>
  <c r="BL40" i="14"/>
  <c r="BQ40" i="14"/>
  <c r="BN40" i="14"/>
  <c r="BQ25" i="14"/>
  <c r="BM25" i="14"/>
  <c r="BL25" i="14"/>
  <c r="BP25" i="14"/>
  <c r="BO25" i="14"/>
  <c r="BN25" i="14"/>
  <c r="DB45" i="14"/>
  <c r="CH32" i="14"/>
  <c r="EP55" i="14"/>
  <c r="DB18" i="14"/>
  <c r="EP18" i="14"/>
  <c r="BO35" i="14"/>
  <c r="BP35" i="14"/>
  <c r="BQ35" i="14"/>
  <c r="BN35" i="14"/>
  <c r="BL35" i="14"/>
  <c r="BM35" i="14"/>
  <c r="DB51" i="14"/>
  <c r="EP42" i="14"/>
  <c r="DV55" i="14"/>
  <c r="EP44" i="14"/>
  <c r="EP45" i="14"/>
  <c r="BM50" i="14"/>
  <c r="BL50" i="14"/>
  <c r="BQ50" i="14"/>
  <c r="BO50" i="14"/>
  <c r="BP50" i="14"/>
  <c r="BN50" i="14"/>
</calcChain>
</file>

<file path=xl/sharedStrings.xml><?xml version="1.0" encoding="utf-8"?>
<sst xmlns="http://schemas.openxmlformats.org/spreadsheetml/2006/main" count="2040" uniqueCount="357">
  <si>
    <t>第27回 小樽後志小学生陸上競技記録会 　参加申込一覧表</t>
  </si>
  <si>
    <t>参加申込表　Ver.6.4.1　2024.12.28</t>
  </si>
  <si>
    <t>○</t>
  </si>
  <si>
    <t>※</t>
  </si>
  <si>
    <t>小学</t>
  </si>
  <si>
    <t>中学</t>
  </si>
  <si>
    <t>高校</t>
  </si>
  <si>
    <t>一般</t>
  </si>
  <si>
    <t>［陸協］</t>
  </si>
  <si>
    <t>小樽後志</t>
  </si>
  <si>
    <t>札幌</t>
  </si>
  <si>
    <t>道央</t>
  </si>
  <si>
    <t>苫小牧</t>
  </si>
  <si>
    <t>室蘭</t>
  </si>
  <si>
    <t>道南</t>
  </si>
  <si>
    <t>道北</t>
  </si>
  <si>
    <t>ｵﾎｰﾂｸ</t>
  </si>
  <si>
    <t>釧路</t>
  </si>
  <si>
    <t>十勝</t>
  </si>
  <si>
    <t>空知</t>
  </si>
  <si>
    <t>その他</t>
  </si>
  <si>
    <t>S級</t>
  </si>
  <si>
    <t>A級</t>
  </si>
  <si>
    <t>B級</t>
  </si>
  <si>
    <t>C級</t>
  </si>
  <si>
    <t>↓小学のままで</t>
  </si>
  <si>
    <t>↓小樽後志のままで</t>
  </si>
  <si>
    <t>フリガナ</t>
  </si>
  <si>
    <t>個人参加でも学校名/チーム名を</t>
  </si>
  <si>
    <t>● 参加料計算欄</t>
  </si>
  <si>
    <t>● リレーチーム登録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</si>
  <si>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</si>
  <si>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</si>
  <si>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</si>
  <si>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</si>
  <si>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</si>
  <si>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</si>
  <si>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</si>
  <si>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</si>
  <si>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</si>
  <si>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</si>
  <si>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</si>
  <si>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</si>
  <si>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←Mark6前と合わせています。</t>
  </si>
  <si>
    <t>区分</t>
  </si>
  <si>
    <t>陸協名</t>
  </si>
  <si>
    <t>団体名
学校名</t>
  </si>
  <si>
    <t>←全角７文字以内（半角14字）</t>
  </si>
  <si>
    <t>種　目</t>
  </si>
  <si>
    <r>
      <rPr>
        <sz val="10"/>
        <rFont val="BIZ UDゴシック"/>
        <charset val="128"/>
      </rPr>
      <t xml:space="preserve">参加料
</t>
    </r>
    <r>
      <rPr>
        <sz val="6"/>
        <rFont val="BIZ UDゴシック"/>
        <charset val="128"/>
      </rPr>
      <t>区分を選択すると
表示されます</t>
    </r>
  </si>
  <si>
    <t>参加数</t>
  </si>
  <si>
    <r>
      <rPr>
        <sz val="11"/>
        <rFont val="BIZ UDゴシック"/>
        <charset val="128"/>
      </rPr>
      <t>小計（</t>
    </r>
    <r>
      <rPr>
        <sz val="9"/>
        <rFont val="BIZ UDゴシック"/>
        <charset val="128"/>
      </rPr>
      <t>円）</t>
    </r>
  </si>
  <si>
    <t>チーム名</t>
  </si>
  <si>
    <t>学年</t>
  </si>
  <si>
    <t>ﾌﾘｶﾞﾅ</t>
  </si>
  <si>
    <t>クラス名</t>
  </si>
  <si>
    <t>種目名</t>
  </si>
  <si>
    <t>最高記録</t>
  </si>
  <si>
    <t>【リレー・クラス選択】</t>
  </si>
  <si>
    <t>【リレー・種目選択】</t>
  </si>
  <si>
    <t>小学校は「小」と省略</t>
  </si>
  <si>
    <t>例</t>
  </si>
  <si>
    <t>小樽○○○</t>
  </si>
  <si>
    <t>ｵﾀﾙ○○○</t>
  </si>
  <si>
    <t>小学男子</t>
  </si>
  <si>
    <t>4×100mR</t>
  </si>
  <si>
    <t>［リレー1］</t>
  </si>
  <si>
    <t>４年男子</t>
  </si>
  <si>
    <t>５年男子</t>
  </si>
  <si>
    <t>６年男子</t>
  </si>
  <si>
    <t>４年女子</t>
  </si>
  <si>
    <t>５年女子</t>
  </si>
  <si>
    <t>６年女子</t>
  </si>
  <si>
    <t>小学混合</t>
  </si>
  <si>
    <t>-</t>
  </si>
  <si>
    <t>4年</t>
  </si>
  <si>
    <t>5年</t>
  </si>
  <si>
    <t>6年</t>
  </si>
  <si>
    <t>監督氏名</t>
  </si>
  <si>
    <t>［リレー2］</t>
  </si>
  <si>
    <t>連絡先℡</t>
  </si>
  <si>
    <t>選手</t>
  </si>
  <si>
    <t>混合4×100mR</t>
  </si>
  <si>
    <t>●お願い　　当日の競技役員（審判員）や補助員にご協力下さい。</t>
  </si>
  <si>
    <t>氏名</t>
  </si>
  <si>
    <t>希望審判</t>
  </si>
  <si>
    <t>審判種別</t>
  </si>
  <si>
    <t>１種目</t>
  </si>
  <si>
    <t>リレー</t>
  </si>
  <si>
    <t>２種目</t>
  </si>
  <si>
    <t>ビブス</t>
  </si>
  <si>
    <t>３種目</t>
  </si>
  <si>
    <t>腰ナンバー</t>
  </si>
  <si>
    <t>４種目</t>
  </si>
  <si>
    <t>納入計</t>
  </si>
  <si>
    <t>↓学年をコードに含める設定は「クラス・種目リスト」シートで設定する。（区分の設定は６５行～８１行で行います）</t>
  </si>
  <si>
    <t>●選手登録</t>
  </si>
  <si>
    <t>性別・学年を入力することで、種目の選択ができます。</t>
  </si>
  <si>
    <t>[区分リスト]</t>
  </si>
  <si>
    <t>［種目リスト］</t>
  </si>
  <si>
    <r>
      <rPr>
        <sz val="8"/>
        <rFont val="BIZ UDゴシック"/>
        <charset val="128"/>
      </rPr>
      <t xml:space="preserve">ビブスNo
</t>
    </r>
    <r>
      <rPr>
        <b/>
        <sz val="8"/>
        <rFont val="BIZ UDゴシック"/>
        <charset val="128"/>
      </rPr>
      <t xml:space="preserve">[新規※] </t>
    </r>
  </si>
  <si>
    <t>新規は空欄とする↓</t>
  </si>
  <si>
    <r>
      <rPr>
        <b/>
        <sz val="11"/>
        <rFont val="BIZ UDゴシック"/>
        <charset val="128"/>
      </rPr>
      <t xml:space="preserve">性別
</t>
    </r>
    <r>
      <rPr>
        <b/>
        <sz val="8"/>
        <rFont val="BIZ UDゴシック"/>
        <charset val="128"/>
      </rPr>
      <t>男1
女2</t>
    </r>
  </si>
  <si>
    <t>選手名</t>
  </si>
  <si>
    <r>
      <rPr>
        <sz val="11"/>
        <rFont val="BIZ UDゴシック"/>
        <charset val="128"/>
      </rPr>
      <t xml:space="preserve">選手フリガナ
</t>
    </r>
    <r>
      <rPr>
        <sz val="8"/>
        <rFont val="BIZ UDゴシック"/>
        <charset val="128"/>
      </rPr>
      <t>【半角】</t>
    </r>
  </si>
  <si>
    <t>団体ﾌﾘｶﾞﾅ
学校ﾌﾘｶﾞﾅ</t>
  </si>
  <si>
    <t>生年月日</t>
  </si>
  <si>
    <t>区分
コード
小S/中J
/高H</t>
  </si>
  <si>
    <r>
      <rPr>
        <sz val="9"/>
        <rFont val="BIZ UDゴシック"/>
        <charset val="128"/>
      </rPr>
      <t xml:space="preserve">登録番号
(JAAF ID)
</t>
    </r>
    <r>
      <rPr>
        <sz val="8"/>
        <rFont val="BIZ UDゴシック"/>
        <charset val="128"/>
      </rPr>
      <t>ある人は記入</t>
    </r>
  </si>
  <si>
    <t xml:space="preserve">出場種目１
</t>
  </si>
  <si>
    <t xml:space="preserve">自己最高記録
</t>
  </si>
  <si>
    <t xml:space="preserve">出場種目２
</t>
  </si>
  <si>
    <r>
      <rPr>
        <sz val="8"/>
        <rFont val="BIZ UDゴシック"/>
        <charset val="128"/>
      </rPr>
      <t>リレー
①学年・男女別
4×100ｍR</t>
    </r>
    <r>
      <rPr>
        <sz val="11"/>
        <rFont val="BIZ UDゴシック"/>
        <charset val="128"/>
      </rPr>
      <t xml:space="preserve">
</t>
    </r>
    <r>
      <rPr>
        <sz val="6"/>
        <rFont val="BIZ UDゴシック"/>
        <charset val="128"/>
      </rPr>
      <t>登録者は入力</t>
    </r>
  </si>
  <si>
    <t>リレー学年→
４年、５年、６年から記入</t>
  </si>
  <si>
    <r>
      <rPr>
        <sz val="9"/>
        <rFont val="BIZ UDゴシック"/>
        <charset val="128"/>
      </rPr>
      <t xml:space="preserve">腰ナンバー
</t>
    </r>
    <r>
      <rPr>
        <sz val="6"/>
        <rFont val="BIZ UDゴシック"/>
        <charset val="128"/>
      </rPr>
      <t>購入を希望
する場合○を</t>
    </r>
  </si>
  <si>
    <r>
      <rPr>
        <sz val="8"/>
        <rFont val="BIZ UDゴシック"/>
        <charset val="128"/>
      </rPr>
      <t>リレー
②男女混合
混合4×100ｍR</t>
    </r>
    <r>
      <rPr>
        <sz val="11"/>
        <rFont val="BIZ UDゴシック"/>
        <charset val="128"/>
      </rPr>
      <t xml:space="preserve">
</t>
    </r>
    <r>
      <rPr>
        <sz val="6"/>
        <rFont val="BIZ UDゴシック"/>
        <charset val="128"/>
      </rPr>
      <t>登録者は入力</t>
    </r>
  </si>
  <si>
    <t>②複数→
Ａ、Ｂ･･･を記入</t>
  </si>
  <si>
    <t>陸協名コード</t>
  </si>
  <si>
    <t>①</t>
  </si>
  <si>
    <t>②</t>
  </si>
  <si>
    <t>③</t>
  </si>
  <si>
    <t>④</t>
  </si>
  <si>
    <t>⑤</t>
  </si>
  <si>
    <t>⑥</t>
  </si>
  <si>
    <t>1_N</t>
  </si>
  <si>
    <t>2_X</t>
  </si>
  <si>
    <t>3_AL</t>
  </si>
  <si>
    <t>4_AV</t>
  </si>
  <si>
    <t>手宮</t>
  </si>
  <si>
    <t>太郎</t>
  </si>
  <si>
    <t>ﾃﾐﾔ</t>
  </si>
  <si>
    <t>ﾀﾛｳ</t>
  </si>
  <si>
    <t>ｵﾀﾙ□□</t>
  </si>
  <si>
    <t>S</t>
  </si>
  <si>
    <t>1500m</t>
  </si>
  <si>
    <t>100m</t>
  </si>
  <si>
    <t>【クラスコード】</t>
  </si>
  <si>
    <t>クラスの名称とコードはMark6前と同じ設定にしてください。</t>
  </si>
  <si>
    <t>種目リスト2日目</t>
  </si>
  <si>
    <t>男子</t>
  </si>
  <si>
    <t>中学男子</t>
  </si>
  <si>
    <t>高校男子</t>
  </si>
  <si>
    <t>高校一般男子</t>
  </si>
  <si>
    <t>共通男子</t>
  </si>
  <si>
    <t>記録会小学男子</t>
  </si>
  <si>
    <t>記録会中学男子</t>
  </si>
  <si>
    <t>記録会共通男子</t>
  </si>
  <si>
    <t>小樽１年男子</t>
  </si>
  <si>
    <t>１年男子</t>
  </si>
  <si>
    <t>２年男子</t>
  </si>
  <si>
    <t>３年男子</t>
  </si>
  <si>
    <t>800m</t>
  </si>
  <si>
    <t>ｼﾞｬﾍﾞﾘｯｸﾎﾞｰﾙ投</t>
  </si>
  <si>
    <t>走幅跳</t>
  </si>
  <si>
    <t>80mH</t>
  </si>
  <si>
    <t>走高跳</t>
  </si>
  <si>
    <t>砲丸投(2.721kg)</t>
  </si>
  <si>
    <t>ｺﾝﾊﾞｲﾝﾄﾞA</t>
  </si>
  <si>
    <t>ｺﾝﾊﾞｲﾝﾄﾞB</t>
  </si>
  <si>
    <t>１・２年男子</t>
  </si>
  <si>
    <t>３・４年男子</t>
  </si>
  <si>
    <t>５・６年男子</t>
  </si>
  <si>
    <t>小樽男子</t>
  </si>
  <si>
    <t>中学１年男子</t>
  </si>
  <si>
    <t>中学２年男子</t>
  </si>
  <si>
    <t>後志男子</t>
  </si>
  <si>
    <t>女子</t>
  </si>
  <si>
    <t>小学女子</t>
  </si>
  <si>
    <t>中学女子</t>
  </si>
  <si>
    <t>高校女子</t>
  </si>
  <si>
    <t>高校一般女子</t>
  </si>
  <si>
    <t>共通女子</t>
  </si>
  <si>
    <t>記録会小学女子</t>
  </si>
  <si>
    <t>記録会中学女子</t>
  </si>
  <si>
    <t>記録会共通女子</t>
  </si>
  <si>
    <t>小樽１年女子</t>
  </si>
  <si>
    <t>１年女子</t>
  </si>
  <si>
    <t>２年女子</t>
  </si>
  <si>
    <t>３年女子</t>
  </si>
  <si>
    <t>１・２年女子</t>
  </si>
  <si>
    <t>３・４年女子</t>
  </si>
  <si>
    <t>５・６年女子</t>
  </si>
  <si>
    <t>小樽女子</t>
  </si>
  <si>
    <t>中学１年女子</t>
  </si>
  <si>
    <t>中学２年女子</t>
  </si>
  <si>
    <t>後志女子</t>
  </si>
  <si>
    <t>５・６年混合</t>
  </si>
  <si>
    <t>男子ｺﾝﾊﾞｲﾝﾄﾞA</t>
  </si>
  <si>
    <t>男子ｺﾝﾊﾞｲﾝﾄﾞB</t>
  </si>
  <si>
    <t>女子ｺﾝﾊﾞｲﾝﾄﾞA</t>
  </si>
  <si>
    <t>女子ｺﾝﾊﾞｲﾝﾄﾞB</t>
  </si>
  <si>
    <t>男子四種競技</t>
  </si>
  <si>
    <t>女子四種競技</t>
  </si>
  <si>
    <t>男子八種競技</t>
  </si>
  <si>
    <t>女子七種競技</t>
  </si>
  <si>
    <t>小樽男子四種競技</t>
  </si>
  <si>
    <t>小樽女子四種競技</t>
  </si>
  <si>
    <t>後志男子四種競技</t>
  </si>
  <si>
    <t>後志女子四種競技</t>
  </si>
  <si>
    <t>Ｒ男</t>
  </si>
  <si>
    <t>Ｒ女</t>
  </si>
  <si>
    <t>60～71は混成クラスを設定。</t>
  </si>
  <si>
    <t>種目の選択肢はプルダウンで選択。ハードル・砲丸は中学等区分の入ったものを。リレーは別対応</t>
  </si>
  <si>
    <t>【区分】区分＋性別(＋学年)</t>
  </si>
  <si>
    <t>小学13</t>
  </si>
  <si>
    <t>性別は、男子が1、女子が2</t>
  </si>
  <si>
    <t>小学14</t>
  </si>
  <si>
    <t>小学15</t>
  </si>
  <si>
    <t>区分の名前については、小学生大会や通信陸上のように学年別になるとき以外は、このままでよい。選択肢については大会ごとに設定する。（プルダウンで選択）</t>
  </si>
  <si>
    <t>小学16</t>
  </si>
  <si>
    <t>クラスの選択肢については大会ごとに設定する。（プルダウンで選択）</t>
  </si>
  <si>
    <t>小学23</t>
  </si>
  <si>
    <t>小学24</t>
  </si>
  <si>
    <t>小学生大会では、「小学11」「小学12」「小学13」・・・「小学26」のように作成</t>
  </si>
  <si>
    <t>小学25</t>
  </si>
  <si>
    <t>通信や中学新人では、「中学11」「中学12」「中学21」「中学22」のように作成</t>
  </si>
  <si>
    <t>小学26</t>
  </si>
  <si>
    <t>↓小学生や通信などで学年を含める場合は１，含まない場合は０を設定</t>
  </si>
  <si>
    <t>※区分の名前については、小学生大会や通信陸上のように学年別になるとき以外は、このままでよい。選択肢については大会ごとに設定する。（プルダウンで選択）</t>
  </si>
  <si>
    <t>【種目コード】</t>
  </si>
  <si>
    <t>コード番号はこのままにしてください。（MarkⅥの設定を変える必要が出てくるため）</t>
  </si>
  <si>
    <t>←申込書の選択肢用</t>
  </si>
  <si>
    <t>MarkⅥに登録している種目名・コードは変更しないが、ハードル・投擲では、申込書には「区分」を種目名の頭につけ、Mark6前では「区分」の部分をカットできるようにする。</t>
  </si>
  <si>
    <t>（例　100mH(0.762-8.0)→申込書には中学100mH(0.762-8.0)と入れ、MarkⅥ上・プログラムでは100mH(0.762-8.0)と表記する。）</t>
  </si>
  <si>
    <t>七種競技</t>
  </si>
  <si>
    <t>頭につける区分は、「中学」「高校一般」「高校」「一般」の４種類（Mark6前でカットさせる都合上）</t>
  </si>
  <si>
    <t>八種競技</t>
  </si>
  <si>
    <t>それ以外の種目については、基本「区分」をつけない。また、「区分」がまたがるもの（男子110mJHや女子100mYH）にも「区分」をつけない。</t>
  </si>
  <si>
    <t>四種競技</t>
  </si>
  <si>
    <t>共通と中学の両方があるケースのとき（100mなど）にも、「中学100m」というようにする。</t>
  </si>
  <si>
    <r>
      <rPr>
        <sz val="11"/>
        <color rgb="FFFF0000"/>
        <rFont val="BIZ UDゴシック"/>
        <charset val="128"/>
      </rPr>
      <t>中学</t>
    </r>
    <r>
      <rPr>
        <sz val="11"/>
        <rFont val="BIZ UDゴシック"/>
        <charset val="128"/>
      </rPr>
      <t>110mH(0.914)</t>
    </r>
  </si>
  <si>
    <t>032</t>
  </si>
  <si>
    <r>
      <rPr>
        <sz val="11"/>
        <color rgb="FFFF0000"/>
        <rFont val="BIZ UDゴシック"/>
        <charset val="128"/>
      </rPr>
      <t>高校一般</t>
    </r>
    <r>
      <rPr>
        <sz val="11"/>
        <rFont val="BIZ UDゴシック"/>
        <charset val="128"/>
      </rPr>
      <t>110mH(1.067)</t>
    </r>
  </si>
  <si>
    <t>034</t>
  </si>
  <si>
    <r>
      <rPr>
        <sz val="11"/>
        <color rgb="FFFF0000"/>
        <rFont val="BIZ UDゴシック"/>
        <charset val="128"/>
      </rPr>
      <t>中学</t>
    </r>
    <r>
      <rPr>
        <sz val="11"/>
        <rFont val="BIZ UDゴシック"/>
        <charset val="128"/>
      </rPr>
      <t>100mH(0.762-8.0)</t>
    </r>
  </si>
  <si>
    <t>042</t>
  </si>
  <si>
    <r>
      <rPr>
        <sz val="11"/>
        <color rgb="FFFF0000"/>
        <rFont val="BIZ UDゴシック"/>
        <charset val="128"/>
      </rPr>
      <t>高校一般</t>
    </r>
    <r>
      <rPr>
        <sz val="11"/>
        <rFont val="BIZ UDゴシック"/>
        <charset val="128"/>
      </rPr>
      <t>100mH(0.838)</t>
    </r>
  </si>
  <si>
    <t>044</t>
  </si>
  <si>
    <t>高校一般女子・中１男子</t>
  </si>
  <si>
    <r>
      <rPr>
        <sz val="11"/>
        <color rgb="FFFF0000"/>
        <rFont val="BIZ UDゴシック"/>
        <charset val="128"/>
      </rPr>
      <t>一般</t>
    </r>
    <r>
      <rPr>
        <sz val="11"/>
        <rFont val="BIZ UDゴシック"/>
        <charset val="128"/>
      </rPr>
      <t>砲丸投(7.26kg)</t>
    </r>
  </si>
  <si>
    <t>081</t>
  </si>
  <si>
    <t>一般男子</t>
  </si>
  <si>
    <r>
      <rPr>
        <sz val="11"/>
        <color rgb="FFFF0000"/>
        <rFont val="BIZ UDゴシック"/>
        <charset val="128"/>
      </rPr>
      <t>高校</t>
    </r>
    <r>
      <rPr>
        <sz val="11"/>
        <rFont val="BIZ UDゴシック"/>
        <charset val="128"/>
      </rPr>
      <t>J砲丸投(6kg)</t>
    </r>
  </si>
  <si>
    <t>082</t>
  </si>
  <si>
    <r>
      <rPr>
        <sz val="11"/>
        <color rgb="FFFF0000"/>
        <rFont val="BIZ UDゴシック"/>
        <charset val="128"/>
      </rPr>
      <t>中学</t>
    </r>
    <r>
      <rPr>
        <sz val="11"/>
        <rFont val="BIZ UDゴシック"/>
        <charset val="128"/>
      </rPr>
      <t>砲丸投(5kg)</t>
    </r>
  </si>
  <si>
    <t>083</t>
  </si>
  <si>
    <r>
      <rPr>
        <sz val="11"/>
        <color rgb="FFFF0000"/>
        <rFont val="BIZ UDゴシック"/>
        <charset val="128"/>
      </rPr>
      <t>高校一般</t>
    </r>
    <r>
      <rPr>
        <sz val="11"/>
        <rFont val="BIZ UDゴシック"/>
        <charset val="128"/>
      </rPr>
      <t>砲丸投(4kg)</t>
    </r>
  </si>
  <si>
    <t>084</t>
  </si>
  <si>
    <t>高校一般女子・四種男子</t>
  </si>
  <si>
    <r>
      <rPr>
        <sz val="11"/>
        <color rgb="FFFF0000"/>
        <rFont val="BIZ UDゴシック"/>
        <charset val="128"/>
      </rPr>
      <t>中学</t>
    </r>
    <r>
      <rPr>
        <sz val="11"/>
        <rFont val="BIZ UDゴシック"/>
        <charset val="128"/>
      </rPr>
      <t>砲丸投(2.721kg)</t>
    </r>
  </si>
  <si>
    <t>085</t>
  </si>
  <si>
    <r>
      <rPr>
        <sz val="11"/>
        <color rgb="FFFF0000"/>
        <rFont val="BIZ UDゴシック"/>
        <charset val="128"/>
      </rPr>
      <t>一般</t>
    </r>
    <r>
      <rPr>
        <sz val="11"/>
        <rFont val="BIZ UDゴシック"/>
        <charset val="128"/>
      </rPr>
      <t>円盤投(2kg)</t>
    </r>
  </si>
  <si>
    <t>086</t>
  </si>
  <si>
    <r>
      <rPr>
        <sz val="11"/>
        <color rgb="FFFF0000"/>
        <rFont val="BIZ UDゴシック"/>
        <charset val="128"/>
      </rPr>
      <t>高校J</t>
    </r>
    <r>
      <rPr>
        <sz val="11"/>
        <rFont val="BIZ UDゴシック"/>
        <charset val="128"/>
      </rPr>
      <t>円盤投(1.75kg)</t>
    </r>
  </si>
  <si>
    <t>087</t>
  </si>
  <si>
    <r>
      <rPr>
        <sz val="11"/>
        <color rgb="FFFF0000"/>
        <rFont val="BIZ UDゴシック"/>
        <charset val="128"/>
      </rPr>
      <t>高校一般</t>
    </r>
    <r>
      <rPr>
        <sz val="11"/>
        <rFont val="BIZ UDゴシック"/>
        <charset val="128"/>
      </rPr>
      <t>円盤投(1kg)</t>
    </r>
  </si>
  <si>
    <t>088</t>
  </si>
  <si>
    <r>
      <rPr>
        <sz val="11"/>
        <color rgb="FFFF0000"/>
        <rFont val="BIZ UDゴシック"/>
        <charset val="128"/>
      </rPr>
      <t>中学</t>
    </r>
    <r>
      <rPr>
        <sz val="11"/>
        <rFont val="BIZ UDゴシック"/>
        <charset val="128"/>
      </rPr>
      <t>円盤投(1.5kg)</t>
    </r>
  </si>
  <si>
    <t>096</t>
  </si>
  <si>
    <r>
      <rPr>
        <sz val="11"/>
        <color rgb="FFFF0000"/>
        <rFont val="BIZ UDゴシック"/>
        <charset val="128"/>
      </rPr>
      <t>一般</t>
    </r>
    <r>
      <rPr>
        <sz val="11"/>
        <rFont val="BIZ UDゴシック"/>
        <charset val="128"/>
      </rPr>
      <t>ﾊﾝﾏｰ投(7.26kg)</t>
    </r>
  </si>
  <si>
    <t>089</t>
  </si>
  <si>
    <r>
      <rPr>
        <sz val="11"/>
        <color rgb="FFFF0000"/>
        <rFont val="BIZ UDゴシック"/>
        <charset val="128"/>
      </rPr>
      <t>高校J</t>
    </r>
    <r>
      <rPr>
        <sz val="11"/>
        <rFont val="BIZ UDゴシック"/>
        <charset val="128"/>
      </rPr>
      <t>ﾊﾝﾏｰ投(6kg)</t>
    </r>
  </si>
  <si>
    <t>091</t>
  </si>
  <si>
    <r>
      <rPr>
        <sz val="11"/>
        <color rgb="FFFF0000"/>
        <rFont val="BIZ UDゴシック"/>
        <charset val="128"/>
      </rPr>
      <t>高校一般</t>
    </r>
    <r>
      <rPr>
        <sz val="11"/>
        <rFont val="BIZ UDゴシック"/>
        <charset val="128"/>
      </rPr>
      <t>やり投(800g)</t>
    </r>
  </si>
  <si>
    <t>092</t>
  </si>
  <si>
    <r>
      <rPr>
        <sz val="11"/>
        <color rgb="FFFF0000"/>
        <rFont val="BIZ UDゴシック"/>
        <charset val="128"/>
      </rPr>
      <t>高校一般</t>
    </r>
    <r>
      <rPr>
        <sz val="11"/>
        <rFont val="BIZ UDゴシック"/>
        <charset val="128"/>
      </rPr>
      <t>やり投(600g)</t>
    </r>
  </si>
  <si>
    <t>093</t>
  </si>
  <si>
    <r>
      <rPr>
        <sz val="11"/>
        <color rgb="FFFF0000"/>
        <rFont val="BIZ UDゴシック"/>
        <charset val="128"/>
      </rPr>
      <t>高校一般</t>
    </r>
    <r>
      <rPr>
        <sz val="11"/>
        <rFont val="BIZ UDゴシック"/>
        <charset val="128"/>
      </rPr>
      <t>ﾊﾝﾏｰ投(4kg)</t>
    </r>
  </si>
  <si>
    <t>094</t>
  </si>
  <si>
    <r>
      <rPr>
        <sz val="11"/>
        <color rgb="FFFF0000"/>
        <rFont val="BIZ UDゴシック"/>
        <charset val="128"/>
      </rPr>
      <t>中学</t>
    </r>
    <r>
      <rPr>
        <sz val="11"/>
        <rFont val="BIZ UDゴシック"/>
        <charset val="128"/>
      </rPr>
      <t>100m</t>
    </r>
  </si>
  <si>
    <t>002</t>
  </si>
  <si>
    <r>
      <rPr>
        <sz val="11"/>
        <color rgb="FFFF0000"/>
        <rFont val="BIZ UDゴシック"/>
        <charset val="128"/>
      </rPr>
      <t>共通</t>
    </r>
    <r>
      <rPr>
        <sz val="11"/>
        <rFont val="BIZ UDゴシック"/>
        <charset val="128"/>
      </rPr>
      <t>100m</t>
    </r>
  </si>
  <si>
    <t>60m</t>
  </si>
  <si>
    <t>001</t>
  </si>
  <si>
    <t>※これ以降は、種目名・コードは変えないでください。（MarkⅥの設定を変える必要が出てくるため）</t>
  </si>
  <si>
    <t>200m</t>
  </si>
  <si>
    <t>003</t>
  </si>
  <si>
    <t>300m</t>
  </si>
  <si>
    <t>004</t>
  </si>
  <si>
    <t>400m</t>
  </si>
  <si>
    <t>005</t>
  </si>
  <si>
    <t>006</t>
  </si>
  <si>
    <t>1000m</t>
  </si>
  <si>
    <t>007</t>
  </si>
  <si>
    <t>008</t>
  </si>
  <si>
    <t>3000m</t>
  </si>
  <si>
    <t>010</t>
  </si>
  <si>
    <t>5000m</t>
  </si>
  <si>
    <t>011</t>
  </si>
  <si>
    <t>80m</t>
  </si>
  <si>
    <t>021</t>
  </si>
  <si>
    <t>150m</t>
  </si>
  <si>
    <t>022</t>
  </si>
  <si>
    <t>110mH(0.914)</t>
  </si>
  <si>
    <t>0.914-9.14</t>
  </si>
  <si>
    <t>110mJH(0.991)</t>
  </si>
  <si>
    <t>033</t>
  </si>
  <si>
    <t>ジュニア男子</t>
  </si>
  <si>
    <t>0.991-9.14</t>
  </si>
  <si>
    <t>110mH(1.067)</t>
  </si>
  <si>
    <t>1.067-9.14</t>
  </si>
  <si>
    <t>400mH(0.914)</t>
  </si>
  <si>
    <t>037</t>
  </si>
  <si>
    <t>041</t>
  </si>
  <si>
    <t>100mH(0.762-8.0)</t>
  </si>
  <si>
    <t>0.762-8.0</t>
  </si>
  <si>
    <t>100mYH(0.762-8.5)</t>
  </si>
  <si>
    <t>043</t>
  </si>
  <si>
    <t>ユース女子</t>
  </si>
  <si>
    <t>0.762-8.5</t>
  </si>
  <si>
    <t>100mH(0.838)</t>
  </si>
  <si>
    <t>0.838-8.5</t>
  </si>
  <si>
    <t>400mH(0.762)</t>
  </si>
  <si>
    <t>046</t>
  </si>
  <si>
    <t>3000mSC</t>
  </si>
  <si>
    <t>053</t>
  </si>
  <si>
    <t>3000mW</t>
  </si>
  <si>
    <t>060</t>
  </si>
  <si>
    <t>5000mW</t>
  </si>
  <si>
    <t>061</t>
  </si>
  <si>
    <t>071</t>
  </si>
  <si>
    <t>棒高跳</t>
  </si>
  <si>
    <t>072</t>
  </si>
  <si>
    <t>073</t>
  </si>
  <si>
    <t>三段跳</t>
  </si>
  <si>
    <t>074</t>
  </si>
  <si>
    <t>080</t>
  </si>
  <si>
    <t>砲丸投(7.26kg)</t>
  </si>
  <si>
    <t>J砲丸投(6kg)</t>
  </si>
  <si>
    <t>砲丸投(5kg)</t>
  </si>
  <si>
    <t>砲丸投(4kg)</t>
  </si>
  <si>
    <t>円盤投(2kg)</t>
  </si>
  <si>
    <t>J円盤投(1.75kg)</t>
  </si>
  <si>
    <t>円盤投(1kg)</t>
  </si>
  <si>
    <t>ﾊﾝﾏｰ投(7.26kg)</t>
  </si>
  <si>
    <t>Jﾊﾝﾏｰ投(6kg)</t>
  </si>
  <si>
    <t>やり投(800g)</t>
  </si>
  <si>
    <t>やり投(600g)</t>
  </si>
  <si>
    <t>ﾊﾝﾏｰ投(4kg)</t>
  </si>
  <si>
    <t>円盤投(1.5kg)</t>
  </si>
  <si>
    <t>ｼﾞｬﾍﾞﾘｯｸｽﾛｰ</t>
  </si>
  <si>
    <t>099</t>
  </si>
  <si>
    <t>202</t>
  </si>
  <si>
    <t>←コード検索用なのでクラス名を必ず入れる</t>
  </si>
  <si>
    <t>210</t>
  </si>
  <si>
    <t>213</t>
  </si>
  <si>
    <t>214</t>
  </si>
  <si>
    <t>401</t>
  </si>
  <si>
    <t>402</t>
  </si>
  <si>
    <t>403</t>
  </si>
  <si>
    <t>404</t>
  </si>
  <si>
    <t>601</t>
  </si>
  <si>
    <t>4×400mR</t>
  </si>
  <si>
    <t>603</t>
  </si>
  <si>
    <t>リレーonly</t>
  </si>
  <si>
    <t>407</t>
  </si>
  <si>
    <t>2025.4.21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</si>
</sst>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charset val="128"/>
    </font>
    <font>
      <sz val="11"/>
      <name val="BIZ UDゴシック"/>
      <charset val="128"/>
    </font>
    <font>
      <sz val="11"/>
      <color rgb="FFFF0000"/>
      <name val="BIZ UDゴシック"/>
      <charset val="128"/>
    </font>
    <font>
      <sz val="11"/>
      <color theme="1"/>
      <name val="BIZ UDゴシック"/>
      <charset val="128"/>
    </font>
    <font>
      <sz val="6"/>
      <name val="BIZ UDゴシック"/>
      <charset val="128"/>
    </font>
    <font>
      <i/>
      <sz val="11"/>
      <name val="BIZ UDゴシック"/>
      <charset val="128"/>
    </font>
    <font>
      <i/>
      <sz val="10"/>
      <name val="BIZ UDゴシック"/>
      <charset val="128"/>
    </font>
    <font>
      <sz val="9"/>
      <name val="BIZ UDゴシック"/>
      <charset val="128"/>
    </font>
    <font>
      <sz val="10"/>
      <name val="BIZ UDゴシック"/>
      <charset val="128"/>
    </font>
    <font>
      <b/>
      <sz val="20"/>
      <name val="BIZ UDゴシック"/>
      <charset val="128"/>
    </font>
    <font>
      <b/>
      <sz val="22"/>
      <name val="BIZ UDゴシック"/>
      <charset val="128"/>
    </font>
    <font>
      <b/>
      <sz val="18"/>
      <name val="BIZ UDゴシック"/>
      <charset val="128"/>
    </font>
    <font>
      <b/>
      <sz val="8"/>
      <name val="BIZ UDゴシック"/>
      <charset val="128"/>
    </font>
    <font>
      <sz val="8"/>
      <name val="BIZ UDゴシック"/>
      <charset val="128"/>
    </font>
    <font>
      <sz val="10.5"/>
      <name val="BIZ UDゴシック"/>
      <charset val="128"/>
    </font>
    <font>
      <i/>
      <sz val="9"/>
      <name val="BIZ UDゴシック"/>
      <charset val="128"/>
    </font>
    <font>
      <sz val="9"/>
      <color rgb="FFFF0000"/>
      <name val="BIZ UDゴシック"/>
      <charset val="128"/>
    </font>
    <font>
      <sz val="8"/>
      <color rgb="FFFF0000"/>
      <name val="BIZ UDゴシック"/>
      <charset val="128"/>
    </font>
    <font>
      <b/>
      <sz val="11"/>
      <name val="BIZ UDゴシック"/>
      <charset val="128"/>
    </font>
    <font>
      <sz val="7"/>
      <name val="BIZ UDゴシック"/>
      <charset val="128"/>
    </font>
    <font>
      <b/>
      <sz val="10"/>
      <name val="BIZ UDゴシック"/>
      <charset val="128"/>
    </font>
    <font>
      <b/>
      <sz val="16"/>
      <name val="BIZ UDゴシック"/>
      <charset val="128"/>
    </font>
    <font>
      <b/>
      <sz val="14"/>
      <name val="BIZ UDゴシック"/>
      <charset val="128"/>
    </font>
    <font>
      <b/>
      <sz val="9"/>
      <name val="BIZ UDゴシック"/>
      <charset val="128"/>
    </font>
    <font>
      <sz val="14"/>
      <name val="BIZ UD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318">
    <xf numFmtId="0" fontId="0" fillId="0" borderId="0" xfId="0"/>
    <xf numFmtId="0" fontId="1" fillId="0" borderId="0" xfId="5" applyFont="1"/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/>
    <xf numFmtId="0" fontId="1" fillId="2" borderId="0" xfId="0" applyFont="1" applyFill="1" applyAlignment="1">
      <alignment shrinkToFit="1"/>
    </xf>
    <xf numFmtId="0" fontId="3" fillId="0" borderId="0" xfId="0" applyFont="1" applyAlignment="1">
      <alignment horizontal="center" vertical="center"/>
    </xf>
    <xf numFmtId="0" fontId="1" fillId="0" borderId="0" xfId="5" applyFont="1" applyAlignment="1">
      <alignment shrinkToFit="1"/>
    </xf>
    <xf numFmtId="0" fontId="3" fillId="2" borderId="0" xfId="0" applyFont="1" applyFill="1" applyAlignment="1">
      <alignment vertical="center" shrinkToFit="1"/>
    </xf>
    <xf numFmtId="0" fontId="1" fillId="3" borderId="0" xfId="0" applyFont="1" applyFill="1" applyAlignment="1">
      <alignment shrinkToFit="1"/>
    </xf>
    <xf numFmtId="0" fontId="1" fillId="4" borderId="0" xfId="0" applyFont="1" applyFill="1" applyAlignment="1">
      <alignment shrinkToFit="1"/>
    </xf>
    <xf numFmtId="0" fontId="3" fillId="4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1" fillId="5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4" xfId="0" applyFont="1" applyFill="1" applyBorder="1"/>
    <xf numFmtId="0" fontId="1" fillId="0" borderId="5" xfId="0" applyFont="1" applyBorder="1"/>
    <xf numFmtId="0" fontId="1" fillId="5" borderId="6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49" fontId="1" fillId="0" borderId="0" xfId="0" applyNumberFormat="1" applyFont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49" fontId="3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2" applyFont="1"/>
    <xf numFmtId="0" fontId="1" fillId="6" borderId="12" xfId="2" applyFont="1" applyFill="1" applyBorder="1" applyAlignment="1" applyProtection="1">
      <alignment horizontal="center" vertical="center"/>
      <protection locked="0"/>
    </xf>
    <xf numFmtId="0" fontId="1" fillId="0" borderId="0" xfId="2" applyFont="1" applyProtection="1">
      <protection locked="0"/>
    </xf>
    <xf numFmtId="0" fontId="1" fillId="0" borderId="0" xfId="2" applyFont="1" applyAlignment="1" applyProtection="1">
      <alignment shrinkToFit="1"/>
      <protection locked="0"/>
    </xf>
    <xf numFmtId="0" fontId="1" fillId="0" borderId="0" xfId="2" applyFont="1"/>
    <xf numFmtId="0" fontId="1" fillId="7" borderId="0" xfId="2" applyFont="1" applyFill="1" applyAlignment="1">
      <alignment horizontal="right"/>
    </xf>
    <xf numFmtId="0" fontId="8" fillId="7" borderId="0" xfId="2" applyFont="1" applyFill="1"/>
    <xf numFmtId="0" fontId="8" fillId="7" borderId="0" xfId="0" applyFont="1" applyFill="1"/>
    <xf numFmtId="0" fontId="8" fillId="7" borderId="0" xfId="2" applyFont="1" applyFill="1" applyAlignment="1">
      <alignment horizontal="center"/>
    </xf>
    <xf numFmtId="0" fontId="1" fillId="7" borderId="0" xfId="2" applyFont="1" applyFill="1"/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2" fillId="0" borderId="0" xfId="2" applyFont="1" applyProtection="1">
      <protection locked="0"/>
    </xf>
    <xf numFmtId="0" fontId="12" fillId="0" borderId="0" xfId="2" applyFont="1" applyAlignment="1" applyProtection="1">
      <alignment vertical="top" shrinkToFi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8" borderId="13" xfId="2" applyFont="1" applyFill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center" vertical="center"/>
      <protection locked="0"/>
    </xf>
    <xf numFmtId="0" fontId="8" fillId="8" borderId="18" xfId="2" applyFont="1" applyFill="1" applyBorder="1" applyAlignment="1" applyProtection="1">
      <alignment horizontal="center" vertical="center"/>
      <protection locked="0"/>
    </xf>
    <xf numFmtId="0" fontId="1" fillId="0" borderId="14" xfId="2" applyFont="1" applyBorder="1" applyAlignment="1" applyProtection="1">
      <alignment horizontal="center" vertical="center" shrinkToFit="1"/>
      <protection locked="0"/>
    </xf>
    <xf numFmtId="0" fontId="13" fillId="8" borderId="18" xfId="2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8" borderId="12" xfId="2" applyFont="1" applyFill="1" applyBorder="1" applyAlignment="1" applyProtection="1">
      <alignment horizontal="center" vertical="center" shrinkToFit="1"/>
      <protection locked="0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0" xfId="2" applyFont="1" applyProtection="1">
      <protection locked="0"/>
    </xf>
    <xf numFmtId="0" fontId="16" fillId="0" borderId="0" xfId="2" applyFont="1" applyAlignment="1" applyProtection="1">
      <alignment vertical="top"/>
      <protection locked="0"/>
    </xf>
    <xf numFmtId="0" fontId="8" fillId="0" borderId="0" xfId="2" applyFont="1" applyAlignment="1" applyProtection="1">
      <alignment vertical="center" shrinkToFit="1"/>
      <protection locked="0"/>
    </xf>
    <xf numFmtId="0" fontId="13" fillId="8" borderId="12" xfId="2" applyFont="1" applyFill="1" applyBorder="1" applyAlignment="1" applyProtection="1">
      <alignment horizontal="center" vertical="center" wrapText="1"/>
      <protection locked="0"/>
    </xf>
    <xf numFmtId="0" fontId="17" fillId="8" borderId="12" xfId="2" applyFont="1" applyFill="1" applyBorder="1" applyAlignment="1" applyProtection="1">
      <alignment horizontal="center" vertical="center" wrapText="1"/>
      <protection locked="0"/>
    </xf>
    <xf numFmtId="0" fontId="18" fillId="4" borderId="12" xfId="2" applyFont="1" applyFill="1" applyBorder="1" applyAlignment="1" applyProtection="1">
      <alignment horizontal="center" vertical="center" wrapText="1"/>
      <protection locked="0"/>
    </xf>
    <xf numFmtId="0" fontId="1" fillId="8" borderId="12" xfId="2" applyFont="1" applyFill="1" applyBorder="1" applyAlignment="1" applyProtection="1">
      <alignment horizontal="center" vertical="center" wrapText="1"/>
      <protection locked="0"/>
    </xf>
    <xf numFmtId="0" fontId="1" fillId="4" borderId="12" xfId="2" applyFont="1" applyFill="1" applyBorder="1" applyAlignment="1" applyProtection="1">
      <alignment horizontal="center" vertical="center" wrapText="1"/>
      <protection locked="0"/>
    </xf>
    <xf numFmtId="0" fontId="8" fillId="8" borderId="12" xfId="2" applyFont="1" applyFill="1" applyBorder="1" applyAlignment="1" applyProtection="1">
      <alignment horizontal="left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8" borderId="18" xfId="2" applyFont="1" applyFill="1" applyBorder="1" applyAlignment="1" applyProtection="1">
      <alignment horizontal="left" vertical="center"/>
      <protection locked="0"/>
    </xf>
    <xf numFmtId="0" fontId="8" fillId="8" borderId="17" xfId="2" applyFont="1" applyFill="1" applyBorder="1" applyAlignment="1" applyProtection="1">
      <alignment horizontal="left" vertical="center"/>
      <protection locked="0"/>
    </xf>
    <xf numFmtId="0" fontId="8" fillId="8" borderId="18" xfId="2" applyFont="1" applyFill="1" applyBorder="1" applyAlignment="1" applyProtection="1">
      <alignment horizontal="left" vertical="center" shrinkToFit="1"/>
      <protection locked="0"/>
    </xf>
    <xf numFmtId="0" fontId="8" fillId="8" borderId="17" xfId="2" applyFont="1" applyFill="1" applyBorder="1" applyAlignment="1" applyProtection="1">
      <alignment horizontal="left" vertical="center" shrinkToFit="1"/>
      <protection locked="0"/>
    </xf>
    <xf numFmtId="0" fontId="8" fillId="4" borderId="12" xfId="2" applyFont="1" applyFill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left" vertical="center"/>
      <protection locked="0"/>
    </xf>
    <xf numFmtId="0" fontId="8" fillId="0" borderId="13" xfId="2" applyFont="1" applyBorder="1" applyAlignment="1" applyProtection="1">
      <alignment horizontal="left" vertical="center" shrinkToFit="1"/>
      <protection locked="0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 shrinkToFit="1"/>
      <protection locked="0"/>
    </xf>
    <xf numFmtId="0" fontId="8" fillId="0" borderId="17" xfId="2" applyFont="1" applyBorder="1" applyAlignment="1" applyProtection="1">
      <alignment horizontal="left" vertical="center" shrinkToFit="1"/>
      <protection locked="0"/>
    </xf>
    <xf numFmtId="49" fontId="8" fillId="0" borderId="18" xfId="2" applyNumberFormat="1" applyFont="1" applyBorder="1" applyAlignment="1" applyProtection="1">
      <alignment horizontal="left" vertical="center" shrinkToFit="1"/>
      <protection locked="0"/>
    </xf>
    <xf numFmtId="49" fontId="8" fillId="0" borderId="14" xfId="2" applyNumberFormat="1" applyFont="1" applyBorder="1" applyAlignment="1" applyProtection="1">
      <alignment horizontal="left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8" fillId="0" borderId="20" xfId="2" applyFont="1" applyBorder="1" applyAlignment="1" applyProtection="1">
      <alignment horizontal="left" vertical="center" shrinkToFit="1"/>
      <protection locked="0"/>
    </xf>
    <xf numFmtId="0" fontId="8" fillId="0" borderId="21" xfId="2" applyFont="1" applyBorder="1" applyAlignment="1" applyProtection="1">
      <alignment horizontal="lef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3" xfId="2" applyNumberFormat="1" applyFont="1" applyBorder="1" applyAlignment="1" applyProtection="1">
      <alignment horizontal="left" vertical="center" shrinkToFit="1"/>
      <protection locked="0"/>
    </xf>
    <xf numFmtId="0" fontId="8" fillId="0" borderId="24" xfId="2" applyFont="1" applyBorder="1" applyAlignment="1" applyProtection="1">
      <alignment horizontal="center" vertical="center" shrinkToFit="1"/>
      <protection locked="0"/>
    </xf>
    <xf numFmtId="0" fontId="8" fillId="0" borderId="24" xfId="2" applyFont="1" applyBorder="1" applyAlignment="1" applyProtection="1">
      <alignment horizontal="left" vertical="center"/>
      <protection locked="0"/>
    </xf>
    <xf numFmtId="0" fontId="1" fillId="9" borderId="0" xfId="2" applyFont="1" applyFill="1" applyAlignment="1" applyProtection="1">
      <alignment vertical="center" shrinkToFit="1"/>
      <protection locked="0"/>
    </xf>
    <xf numFmtId="0" fontId="8" fillId="9" borderId="0" xfId="2" applyFont="1" applyFill="1" applyAlignment="1" applyProtection="1">
      <alignment horizontal="center" vertical="center"/>
      <protection locked="0"/>
    </xf>
    <xf numFmtId="0" fontId="8" fillId="9" borderId="0" xfId="2" applyFont="1" applyFill="1" applyAlignment="1" applyProtection="1">
      <alignment horizontal="center" vertical="center" shrinkToFit="1"/>
      <protection locked="0"/>
    </xf>
    <xf numFmtId="49" fontId="8" fillId="9" borderId="0" xfId="2" applyNumberFormat="1" applyFont="1" applyFill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vertical="center" wrapText="1"/>
      <protection locked="0"/>
    </xf>
    <xf numFmtId="0" fontId="1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0" fontId="1" fillId="0" borderId="0" xfId="2" applyFont="1" applyAlignment="1" applyProtection="1">
      <alignment horizontal="left" vertical="center" shrinkToFi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8" fillId="8" borderId="12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wrapText="1"/>
      <protection locked="0"/>
    </xf>
    <xf numFmtId="0" fontId="8" fillId="8" borderId="12" xfId="2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right" vertical="center" wrapText="1"/>
      <protection locked="0"/>
    </xf>
    <xf numFmtId="0" fontId="1" fillId="10" borderId="18" xfId="2" applyFont="1" applyFill="1" applyBorder="1" applyAlignment="1" applyProtection="1">
      <alignment horizontal="center" vertical="center" shrinkToFit="1"/>
      <protection locked="0"/>
    </xf>
    <xf numFmtId="0" fontId="1" fillId="11" borderId="12" xfId="2" applyFont="1" applyFill="1" applyBorder="1" applyAlignment="1" applyProtection="1">
      <alignment horizontal="right" vertical="center"/>
      <protection locked="0"/>
    </xf>
    <xf numFmtId="0" fontId="1" fillId="11" borderId="12" xfId="2" applyFont="1" applyFill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8" fillId="8" borderId="12" xfId="2" applyFont="1" applyFill="1" applyBorder="1" applyAlignment="1" applyProtection="1">
      <alignment horizontal="center" vertical="center" wrapText="1" shrinkToFit="1"/>
      <protection locked="0"/>
    </xf>
    <xf numFmtId="0" fontId="8" fillId="8" borderId="12" xfId="2" applyFont="1" applyFill="1" applyBorder="1" applyAlignment="1" applyProtection="1">
      <alignment horizontal="center" vertical="center" shrinkToFit="1"/>
      <protection locked="0"/>
    </xf>
    <xf numFmtId="0" fontId="1" fillId="0" borderId="26" xfId="2" applyFont="1" applyBorder="1" applyProtection="1">
      <protection locked="0"/>
    </xf>
    <xf numFmtId="0" fontId="1" fillId="0" borderId="27" xfId="2" applyFont="1" applyBorder="1" applyProtection="1">
      <protection locked="0"/>
    </xf>
    <xf numFmtId="0" fontId="1" fillId="0" borderId="12" xfId="2" applyFont="1" applyBorder="1" applyAlignment="1" applyProtection="1">
      <alignment horizontal="center" vertical="center" shrinkToFit="1"/>
      <protection locked="0"/>
    </xf>
    <xf numFmtId="0" fontId="1" fillId="11" borderId="12" xfId="2" applyFont="1" applyFill="1" applyBorder="1" applyAlignment="1" applyProtection="1">
      <alignment vertical="center" wrapText="1"/>
      <protection locked="0"/>
    </xf>
    <xf numFmtId="0" fontId="1" fillId="0" borderId="0" xfId="2" applyFont="1" applyAlignment="1" applyProtection="1">
      <alignment vertical="center" shrinkToFit="1"/>
      <protection locked="0"/>
    </xf>
    <xf numFmtId="0" fontId="8" fillId="0" borderId="28" xfId="2" applyFont="1" applyBorder="1" applyAlignment="1" applyProtection="1">
      <alignment vertical="center" shrinkToFit="1"/>
      <protection locked="0"/>
    </xf>
    <xf numFmtId="0" fontId="7" fillId="8" borderId="12" xfId="2" applyFont="1" applyFill="1" applyBorder="1" applyAlignment="1" applyProtection="1">
      <alignment horizontal="center" vertical="center" wrapText="1"/>
      <protection locked="0"/>
    </xf>
    <xf numFmtId="0" fontId="1" fillId="10" borderId="12" xfId="2" applyFont="1" applyFill="1" applyBorder="1" applyAlignment="1" applyProtection="1">
      <alignment horizontal="center" vertical="center" wrapText="1"/>
      <protection locked="0"/>
    </xf>
    <xf numFmtId="0" fontId="1" fillId="10" borderId="12" xfId="0" applyFont="1" applyFill="1" applyBorder="1" applyAlignment="1" applyProtection="1">
      <alignment horizontal="center" vertical="center" wrapText="1"/>
      <protection locked="0"/>
    </xf>
    <xf numFmtId="14" fontId="8" fillId="8" borderId="12" xfId="2" applyNumberFormat="1" applyFont="1" applyFill="1" applyBorder="1" applyAlignment="1" applyProtection="1">
      <alignment horizontal="center" vertical="center" shrinkToFit="1"/>
      <protection locked="0"/>
    </xf>
    <xf numFmtId="14" fontId="8" fillId="10" borderId="12" xfId="2" applyNumberFormat="1" applyFont="1" applyFill="1" applyBorder="1" applyAlignment="1" applyProtection="1">
      <alignment horizontal="center" vertical="center" shrinkToFit="1"/>
      <protection locked="0"/>
    </xf>
    <xf numFmtId="0" fontId="8" fillId="10" borderId="12" xfId="2" applyFont="1" applyFill="1" applyBorder="1" applyAlignment="1" applyProtection="1">
      <alignment vertical="center"/>
      <protection locked="0"/>
    </xf>
    <xf numFmtId="0" fontId="1" fillId="10" borderId="18" xfId="2" applyFont="1" applyFill="1" applyBorder="1" applyAlignment="1" applyProtection="1">
      <alignment vertical="center" shrinkToFit="1"/>
      <protection locked="0"/>
    </xf>
    <xf numFmtId="0" fontId="8" fillId="11" borderId="19" xfId="2" applyFont="1" applyFill="1" applyBorder="1" applyAlignment="1" applyProtection="1">
      <alignment horizontal="center" vertical="center" shrinkToFit="1"/>
      <protection locked="0"/>
    </xf>
    <xf numFmtId="0" fontId="8" fillId="11" borderId="29" xfId="2" applyFont="1" applyFill="1" applyBorder="1" applyAlignment="1" applyProtection="1">
      <alignment horizontal="center" vertical="center" shrinkToFit="1"/>
      <protection locked="0"/>
    </xf>
    <xf numFmtId="14" fontId="8" fillId="0" borderId="29" xfId="2" applyNumberFormat="1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center" vertical="center" shrinkToFit="1"/>
      <protection locked="0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vertical="center" shrinkToFit="1"/>
      <protection locked="0"/>
    </xf>
    <xf numFmtId="0" fontId="1" fillId="0" borderId="18" xfId="2" applyFont="1" applyBorder="1" applyAlignment="1" applyProtection="1">
      <alignment vertical="center" shrinkToFit="1"/>
      <protection locked="0"/>
    </xf>
    <xf numFmtId="14" fontId="8" fillId="0" borderId="12" xfId="2" applyNumberFormat="1" applyFont="1" applyBorder="1" applyAlignment="1" applyProtection="1">
      <alignment horizontal="center" vertical="center" shrinkToFit="1"/>
      <protection locked="0"/>
    </xf>
    <xf numFmtId="14" fontId="8" fillId="0" borderId="31" xfId="2" applyNumberFormat="1" applyFont="1" applyBorder="1" applyAlignment="1" applyProtection="1">
      <alignment horizontal="center" vertical="center" shrinkToFit="1"/>
      <protection locked="0"/>
    </xf>
    <xf numFmtId="0" fontId="8" fillId="0" borderId="32" xfId="2" applyFont="1" applyBorder="1" applyAlignment="1" applyProtection="1">
      <alignment horizontal="center" vertical="center" shrinkToFit="1"/>
      <protection locked="0"/>
    </xf>
    <xf numFmtId="0" fontId="8" fillId="11" borderId="13" xfId="2" applyFont="1" applyFill="1" applyBorder="1" applyAlignment="1" applyProtection="1">
      <alignment horizontal="center" vertical="center" shrinkToFit="1"/>
      <protection locked="0"/>
    </xf>
    <xf numFmtId="0" fontId="8" fillId="11" borderId="12" xfId="2" applyFont="1" applyFill="1" applyBorder="1" applyAlignment="1" applyProtection="1">
      <alignment horizontal="center" vertical="center" shrinkToFit="1"/>
      <protection locked="0"/>
    </xf>
    <xf numFmtId="0" fontId="8" fillId="9" borderId="0" xfId="2" applyFont="1" applyFill="1" applyAlignment="1" applyProtection="1">
      <alignment vertical="center" shrinkToFit="1"/>
      <protection locked="0"/>
    </xf>
    <xf numFmtId="0" fontId="8" fillId="10" borderId="12" xfId="2" applyFont="1" applyFill="1" applyBorder="1" applyAlignment="1" applyProtection="1">
      <alignment horizontal="center" vertical="center" wrapText="1"/>
      <protection locked="0"/>
    </xf>
    <xf numFmtId="0" fontId="8" fillId="10" borderId="12" xfId="2" applyFont="1" applyFill="1" applyBorder="1" applyAlignment="1" applyProtection="1">
      <alignment horizontal="center" vertical="center" shrinkToFit="1"/>
      <protection locked="0"/>
    </xf>
    <xf numFmtId="0" fontId="1" fillId="10" borderId="17" xfId="2" applyFont="1" applyFill="1" applyBorder="1" applyAlignment="1" applyProtection="1">
      <alignment horizontal="center" vertical="center" shrinkToFit="1"/>
      <protection locked="0"/>
    </xf>
    <xf numFmtId="0" fontId="1" fillId="10" borderId="12" xfId="2" applyFont="1" applyFill="1" applyBorder="1" applyAlignment="1" applyProtection="1">
      <alignment horizontal="center" vertical="center"/>
      <protection locked="0"/>
    </xf>
    <xf numFmtId="0" fontId="1" fillId="0" borderId="17" xfId="2" applyFont="1" applyBorder="1" applyAlignment="1" applyProtection="1">
      <alignment horizontal="center" vertical="center" shrinkToFit="1"/>
      <protection locked="0"/>
    </xf>
    <xf numFmtId="0" fontId="1" fillId="11" borderId="12" xfId="2" applyFont="1" applyFill="1" applyBorder="1" applyAlignment="1" applyProtection="1">
      <alignment horizontal="center" vertical="center"/>
      <protection locked="0"/>
    </xf>
    <xf numFmtId="0" fontId="1" fillId="10" borderId="17" xfId="2" applyFont="1" applyFill="1" applyBorder="1" applyAlignment="1" applyProtection="1">
      <alignment vertical="center" shrinkToFit="1"/>
      <protection locked="0"/>
    </xf>
    <xf numFmtId="0" fontId="8" fillId="10" borderId="12" xfId="2" applyFont="1" applyFill="1" applyBorder="1" applyAlignment="1" applyProtection="1">
      <alignment vertical="center" shrinkToFit="1"/>
      <protection locked="0"/>
    </xf>
    <xf numFmtId="0" fontId="8" fillId="10" borderId="12" xfId="2" applyFont="1" applyFill="1" applyBorder="1" applyAlignment="1" applyProtection="1">
      <alignment horizontal="center" vertical="center"/>
      <protection locked="0"/>
    </xf>
    <xf numFmtId="0" fontId="1" fillId="0" borderId="14" xfId="2" applyFont="1" applyBorder="1" applyAlignment="1" applyProtection="1">
      <alignment vertical="center" shrinkToFit="1"/>
      <protection locked="0"/>
    </xf>
    <xf numFmtId="0" fontId="1" fillId="0" borderId="17" xfId="2" applyFont="1" applyBorder="1" applyAlignment="1" applyProtection="1">
      <alignment vertical="center" shrinkToFit="1"/>
      <protection locked="0"/>
    </xf>
    <xf numFmtId="0" fontId="8" fillId="10" borderId="15" xfId="2" applyFont="1" applyFill="1" applyBorder="1" applyAlignment="1" applyProtection="1">
      <alignment vertical="center" shrinkToFit="1"/>
      <protection locked="0"/>
    </xf>
    <xf numFmtId="0" fontId="8" fillId="11" borderId="15" xfId="2" applyFont="1" applyFill="1" applyBorder="1" applyAlignment="1" applyProtection="1">
      <alignment vertical="center" shrinkToFit="1"/>
      <protection locked="0"/>
    </xf>
    <xf numFmtId="0" fontId="8" fillId="0" borderId="15" xfId="2" applyFont="1" applyBorder="1" applyAlignment="1" applyProtection="1">
      <alignment horizontal="center" vertical="center" shrinkToFit="1"/>
      <protection locked="0"/>
    </xf>
    <xf numFmtId="0" fontId="8" fillId="11" borderId="33" xfId="2" applyFont="1" applyFill="1" applyBorder="1" applyAlignment="1" applyProtection="1">
      <alignment vertical="center" shrinkToFit="1"/>
      <protection locked="0"/>
    </xf>
    <xf numFmtId="0" fontId="8" fillId="0" borderId="33" xfId="2" applyFont="1" applyBorder="1" applyAlignment="1" applyProtection="1">
      <alignment horizontal="center" vertical="center" shrinkToFit="1"/>
      <protection locked="0"/>
    </xf>
    <xf numFmtId="0" fontId="1" fillId="10" borderId="14" xfId="2" applyFont="1" applyFill="1" applyBorder="1" applyAlignment="1" applyProtection="1">
      <alignment horizontal="center" vertical="center" shrinkToFit="1"/>
      <protection locked="0"/>
    </xf>
    <xf numFmtId="0" fontId="1" fillId="10" borderId="13" xfId="2" applyFont="1" applyFill="1" applyBorder="1" applyAlignment="1" applyProtection="1">
      <alignment horizontal="center" vertical="center" shrinkToFit="1"/>
      <protection locked="0"/>
    </xf>
    <xf numFmtId="0" fontId="1" fillId="10" borderId="19" xfId="2" applyFont="1" applyFill="1" applyBorder="1" applyAlignment="1" applyProtection="1">
      <alignment horizontal="center" vertical="center" shrinkToFit="1"/>
      <protection locked="0"/>
    </xf>
    <xf numFmtId="0" fontId="1" fillId="10" borderId="12" xfId="2" applyFont="1" applyFill="1" applyBorder="1" applyAlignment="1" applyProtection="1">
      <alignment horizontal="center" vertical="center" shrinkToFit="1"/>
      <protection locked="0"/>
    </xf>
    <xf numFmtId="0" fontId="1" fillId="0" borderId="18" xfId="2" applyFont="1" applyBorder="1" applyAlignment="1" applyProtection="1">
      <alignment horizontal="center" vertical="center" shrinkToFit="1"/>
      <protection locked="0"/>
    </xf>
    <xf numFmtId="0" fontId="1" fillId="0" borderId="13" xfId="2" applyFont="1" applyBorder="1" applyAlignment="1" applyProtection="1">
      <alignment horizontal="center" vertical="center" shrinkToFit="1"/>
      <protection locked="0"/>
    </xf>
    <xf numFmtId="0" fontId="1" fillId="0" borderId="19" xfId="2" applyFont="1" applyBorder="1" applyAlignment="1" applyProtection="1">
      <alignment horizontal="center" vertical="center" shrinkToFit="1"/>
      <protection locked="0"/>
    </xf>
    <xf numFmtId="0" fontId="1" fillId="0" borderId="13" xfId="2" applyFont="1" applyBorder="1" applyAlignment="1" applyProtection="1">
      <alignment vertical="center" shrinkToFit="1"/>
      <protection locked="0"/>
    </xf>
    <xf numFmtId="0" fontId="1" fillId="0" borderId="19" xfId="2" applyFont="1" applyBorder="1" applyAlignment="1" applyProtection="1">
      <alignment vertical="center" shrinkToFit="1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1" fillId="0" borderId="0" xfId="2" applyFont="1" applyAlignment="1" applyProtection="1">
      <alignment horizontal="center" vertical="center" shrinkToFit="1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20" fillId="0" borderId="28" xfId="2" applyFont="1" applyBorder="1" applyAlignment="1" applyProtection="1">
      <alignment vertical="center" shrinkToFit="1"/>
      <protection locked="0"/>
    </xf>
    <xf numFmtId="0" fontId="20" fillId="0" borderId="0" xfId="2" applyFont="1" applyAlignment="1" applyProtection="1">
      <alignment vertical="center" shrinkToFit="1"/>
      <protection locked="0"/>
    </xf>
    <xf numFmtId="0" fontId="4" fillId="10" borderId="12" xfId="2" applyFont="1" applyFill="1" applyBorder="1" applyAlignment="1" applyProtection="1">
      <alignment vertical="center" wrapText="1"/>
      <protection locked="0"/>
    </xf>
    <xf numFmtId="0" fontId="1" fillId="0" borderId="0" xfId="2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10" borderId="24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14" fontId="8" fillId="0" borderId="0" xfId="2" applyNumberFormat="1" applyFont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 shrinkToFit="1"/>
      <protection locked="0"/>
    </xf>
    <xf numFmtId="0" fontId="8" fillId="0" borderId="31" xfId="2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1" fillId="9" borderId="0" xfId="0" applyFont="1" applyFill="1" applyAlignment="1">
      <alignment horizontal="center" vertical="center" shrinkToFit="1"/>
    </xf>
    <xf numFmtId="0" fontId="22" fillId="7" borderId="0" xfId="0" applyFont="1" applyFill="1" applyAlignment="1" applyProtection="1">
      <alignment horizontal="right" vertical="center" shrinkToFit="1"/>
      <protection locked="0"/>
    </xf>
    <xf numFmtId="0" fontId="8" fillId="7" borderId="0" xfId="2" applyFont="1" applyFill="1" applyAlignment="1" applyProtection="1">
      <alignment vertical="center"/>
      <protection locked="0"/>
    </xf>
    <xf numFmtId="0" fontId="1" fillId="9" borderId="0" xfId="2" applyFont="1" applyFill="1"/>
    <xf numFmtId="0" fontId="13" fillId="7" borderId="0" xfId="2" applyFont="1" applyFill="1" applyAlignment="1" applyProtection="1">
      <alignment horizontal="center" vertical="center" shrinkToFit="1"/>
      <protection locked="0"/>
    </xf>
    <xf numFmtId="0" fontId="13" fillId="7" borderId="12" xfId="2" applyFont="1" applyFill="1" applyBorder="1" applyAlignment="1" applyProtection="1">
      <alignment horizontal="left" vertical="top"/>
      <protection locked="0"/>
    </xf>
    <xf numFmtId="0" fontId="1" fillId="9" borderId="0" xfId="2" applyFont="1" applyFill="1" applyAlignment="1">
      <alignment horizontal="center"/>
    </xf>
    <xf numFmtId="0" fontId="8" fillId="7" borderId="12" xfId="2" applyFont="1" applyFill="1" applyBorder="1" applyAlignment="1">
      <alignment horizontal="left" vertical="top"/>
    </xf>
    <xf numFmtId="0" fontId="8" fillId="7" borderId="0" xfId="2" applyFont="1" applyFill="1" applyAlignment="1">
      <alignment vertical="center"/>
    </xf>
    <xf numFmtId="0" fontId="15" fillId="9" borderId="0" xfId="2" applyFont="1" applyFill="1" applyAlignment="1">
      <alignment shrinkToFit="1"/>
    </xf>
    <xf numFmtId="0" fontId="13" fillId="7" borderId="0" xfId="2" applyFont="1" applyFill="1" applyAlignment="1" applyProtection="1">
      <alignment horizontal="left" vertical="center"/>
      <protection locked="0"/>
    </xf>
    <xf numFmtId="0" fontId="8" fillId="9" borderId="0" xfId="2" applyFont="1" applyFill="1" applyAlignment="1">
      <alignment vertical="center" shrinkToFit="1"/>
    </xf>
    <xf numFmtId="0" fontId="7" fillId="7" borderId="0" xfId="2" applyFont="1" applyFill="1" applyAlignment="1">
      <alignment horizontal="center"/>
    </xf>
    <xf numFmtId="0" fontId="1" fillId="7" borderId="0" xfId="2" applyFont="1" applyFill="1" applyAlignment="1">
      <alignment horizontal="left"/>
    </xf>
    <xf numFmtId="0" fontId="23" fillId="9" borderId="0" xfId="2" applyFont="1" applyFill="1" applyAlignment="1">
      <alignment horizontal="left" vertical="center" wrapText="1"/>
    </xf>
    <xf numFmtId="0" fontId="1" fillId="7" borderId="0" xfId="2" applyFont="1" applyFill="1" applyAlignment="1">
      <alignment horizontal="right" vertical="center"/>
    </xf>
    <xf numFmtId="0" fontId="8" fillId="9" borderId="0" xfId="2" applyFont="1" applyFill="1" applyAlignment="1">
      <alignment horizontal="center" vertical="center" shrinkToFit="1"/>
    </xf>
    <xf numFmtId="0" fontId="13" fillId="7" borderId="0" xfId="2" applyFont="1" applyFill="1" applyAlignment="1">
      <alignment horizontal="right" vertical="center"/>
    </xf>
    <xf numFmtId="0" fontId="7" fillId="7" borderId="0" xfId="2" applyFont="1" applyFill="1"/>
    <xf numFmtId="0" fontId="20" fillId="9" borderId="0" xfId="2" applyFont="1" applyFill="1" applyAlignment="1">
      <alignment vertical="center" shrinkToFit="1"/>
    </xf>
    <xf numFmtId="0" fontId="8" fillId="7" borderId="0" xfId="2" applyFont="1" applyFill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2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vertical="center" wrapText="1"/>
      <protection locked="0"/>
    </xf>
    <xf numFmtId="0" fontId="13" fillId="0" borderId="12" xfId="2" applyFont="1" applyBorder="1" applyAlignment="1" applyProtection="1">
      <alignment vertical="center" wrapText="1"/>
      <protection locked="0"/>
    </xf>
    <xf numFmtId="0" fontId="1" fillId="9" borderId="0" xfId="2" applyFont="1" applyFill="1" applyAlignment="1">
      <alignment horizontal="center" vertical="center" wrapText="1"/>
    </xf>
    <xf numFmtId="0" fontId="1" fillId="7" borderId="0" xfId="2" applyFont="1" applyFill="1" applyAlignment="1" applyProtection="1">
      <alignment horizontal="center" vertical="center"/>
      <protection locked="0"/>
    </xf>
    <xf numFmtId="0" fontId="8" fillId="7" borderId="0" xfId="2" applyFont="1" applyFill="1" applyAlignment="1">
      <alignment horizontal="center" vertical="center" shrinkToFit="1"/>
    </xf>
    <xf numFmtId="0" fontId="8" fillId="2" borderId="15" xfId="2" applyFont="1" applyFill="1" applyBorder="1" applyAlignment="1" applyProtection="1">
      <alignment vertical="center" shrinkToFit="1"/>
      <protection locked="0"/>
    </xf>
    <xf numFmtId="0" fontId="8" fillId="2" borderId="12" xfId="2" applyFont="1" applyFill="1" applyBorder="1" applyAlignment="1" applyProtection="1">
      <alignment horizontal="center" vertical="center" shrinkToFit="1"/>
      <protection locked="0"/>
    </xf>
    <xf numFmtId="0" fontId="8" fillId="2" borderId="24" xfId="2" applyFont="1" applyFill="1" applyBorder="1" applyAlignment="1" applyProtection="1">
      <alignment horizontal="center" vertical="center" wrapText="1"/>
      <protection locked="0"/>
    </xf>
    <xf numFmtId="0" fontId="8" fillId="0" borderId="12" xfId="2" applyFont="1" applyBorder="1" applyAlignment="1" applyProtection="1">
      <alignment horizontal="center" vertical="center" wrapText="1"/>
      <protection locked="0"/>
    </xf>
    <xf numFmtId="0" fontId="1" fillId="12" borderId="0" xfId="2" applyFont="1" applyFill="1" applyAlignment="1">
      <alignment horizontal="center" vertical="center" shrinkToFit="1"/>
    </xf>
    <xf numFmtId="0" fontId="8" fillId="12" borderId="0" xfId="2" applyFont="1" applyFill="1" applyAlignment="1">
      <alignment horizontal="right" vertical="center" shrinkToFit="1"/>
    </xf>
    <xf numFmtId="0" fontId="8" fillId="0" borderId="15" xfId="2" applyFont="1" applyBorder="1" applyAlignment="1" applyProtection="1">
      <alignment horizontal="center" vertical="center"/>
      <protection locked="0"/>
    </xf>
    <xf numFmtId="0" fontId="1" fillId="7" borderId="0" xfId="2" applyFont="1" applyFill="1" applyAlignment="1">
      <alignment horizontal="center" vertical="center" shrinkToFit="1"/>
    </xf>
    <xf numFmtId="0" fontId="8" fillId="7" borderId="0" xfId="2" applyFont="1" applyFill="1" applyAlignment="1">
      <alignment horizontal="right" vertical="center" shrinkToFit="1"/>
    </xf>
    <xf numFmtId="0" fontId="1" fillId="9" borderId="0" xfId="2" applyFont="1" applyFill="1" applyAlignment="1">
      <alignment vertical="center"/>
    </xf>
    <xf numFmtId="0" fontId="1" fillId="9" borderId="0" xfId="2" applyFont="1" applyFill="1" applyAlignment="1">
      <alignment horizontal="center" vertical="center"/>
    </xf>
    <xf numFmtId="0" fontId="1" fillId="9" borderId="0" xfId="2" applyFont="1" applyFill="1" applyAlignment="1" applyProtection="1">
      <alignment horizontal="right" vertical="center"/>
      <protection locked="0"/>
    </xf>
    <xf numFmtId="0" fontId="7" fillId="9" borderId="0" xfId="2" applyFont="1" applyFill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vertical="center" shrinkToFit="1"/>
      <protection locked="0"/>
    </xf>
    <xf numFmtId="0" fontId="7" fillId="9" borderId="0" xfId="2" applyFont="1" applyFill="1" applyAlignment="1">
      <alignment horizontal="center" vertical="center" wrapText="1"/>
    </xf>
    <xf numFmtId="0" fontId="1" fillId="7" borderId="0" xfId="2" applyFont="1" applyFill="1" applyAlignment="1">
      <alignment horizontal="right" vertical="center" shrinkToFit="1"/>
    </xf>
    <xf numFmtId="0" fontId="8" fillId="7" borderId="0" xfId="0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horizontal="center" vertical="center" shrinkToFit="1"/>
      <protection locked="0"/>
    </xf>
    <xf numFmtId="0" fontId="8" fillId="7" borderId="12" xfId="0" applyFont="1" applyFill="1" applyBorder="1" applyAlignment="1">
      <alignment horizontal="left" vertical="top"/>
    </xf>
    <xf numFmtId="0" fontId="8" fillId="7" borderId="0" xfId="2" applyFont="1" applyFill="1" applyAlignment="1" applyProtection="1">
      <alignment horizontal="center"/>
      <protection locked="0"/>
    </xf>
    <xf numFmtId="0" fontId="8" fillId="7" borderId="0" xfId="0" applyFont="1" applyFill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0" xfId="0" applyFont="1" applyFill="1" applyBorder="1"/>
    <xf numFmtId="0" fontId="8" fillId="7" borderId="26" xfId="0" applyFont="1" applyFill="1" applyBorder="1" applyAlignment="1">
      <alignment horizontal="center" vertical="center"/>
    </xf>
    <xf numFmtId="0" fontId="8" fillId="7" borderId="26" xfId="2" applyFont="1" applyFill="1" applyBorder="1" applyAlignment="1">
      <alignment horizontal="center" vertical="center"/>
    </xf>
    <xf numFmtId="0" fontId="8" fillId="7" borderId="27" xfId="2" applyFont="1" applyFill="1" applyBorder="1" applyAlignment="1">
      <alignment horizontal="center" vertical="center"/>
    </xf>
    <xf numFmtId="0" fontId="1" fillId="7" borderId="34" xfId="2" applyFont="1" applyFill="1" applyBorder="1" applyAlignment="1" applyProtection="1">
      <alignment horizontal="center" vertical="center"/>
      <protection locked="0"/>
    </xf>
    <xf numFmtId="0" fontId="8" fillId="7" borderId="32" xfId="2" applyFont="1" applyFill="1" applyBorder="1" applyAlignment="1">
      <alignment horizontal="center" vertical="center" shrinkToFit="1"/>
    </xf>
    <xf numFmtId="0" fontId="8" fillId="7" borderId="35" xfId="2" applyFont="1" applyFill="1" applyBorder="1" applyAlignment="1">
      <alignment horizontal="center" vertical="center" shrinkToFit="1"/>
    </xf>
    <xf numFmtId="0" fontId="1" fillId="7" borderId="28" xfId="2" applyFont="1" applyFill="1" applyBorder="1" applyAlignment="1" applyProtection="1">
      <alignment horizontal="center" vertical="center"/>
      <protection locked="0"/>
    </xf>
    <xf numFmtId="0" fontId="1" fillId="7" borderId="33" xfId="2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center" vertical="center" shrinkToFit="1"/>
    </xf>
    <xf numFmtId="0" fontId="8" fillId="7" borderId="0" xfId="2" applyFont="1" applyFill="1" applyAlignment="1">
      <alignment horizontal="right" vertical="center"/>
    </xf>
    <xf numFmtId="0" fontId="8" fillId="7" borderId="0" xfId="2" applyFont="1" applyFill="1" applyAlignment="1" applyProtection="1">
      <alignment horizontal="left" vertical="center"/>
      <protection locked="0"/>
    </xf>
    <xf numFmtId="0" fontId="8" fillId="12" borderId="0" xfId="2" applyFont="1" applyFill="1" applyAlignment="1">
      <alignment horizontal="center"/>
    </xf>
    <xf numFmtId="0" fontId="8" fillId="12" borderId="0" xfId="2" applyFont="1" applyFill="1" applyAlignment="1">
      <alignment vertical="center"/>
    </xf>
    <xf numFmtId="0" fontId="8" fillId="7" borderId="0" xfId="2" applyFont="1" applyFill="1" applyProtection="1">
      <protection locked="0"/>
    </xf>
    <xf numFmtId="0" fontId="7" fillId="7" borderId="0" xfId="2" applyFont="1" applyFill="1" applyAlignment="1">
      <alignment vertical="center" shrinkToFit="1"/>
    </xf>
    <xf numFmtId="0" fontId="1" fillId="7" borderId="0" xfId="2" applyFont="1" applyFill="1" applyAlignment="1" applyProtection="1">
      <alignment vertical="center"/>
      <protection locked="0"/>
    </xf>
    <xf numFmtId="0" fontId="13" fillId="7" borderId="0" xfId="2" applyFont="1" applyFill="1" applyAlignment="1" applyProtection="1">
      <alignment horizontal="left" vertical="top"/>
      <protection locked="0"/>
    </xf>
    <xf numFmtId="0" fontId="13" fillId="7" borderId="0" xfId="2" applyFont="1" applyFill="1" applyAlignment="1" applyProtection="1">
      <alignment vertical="center"/>
      <protection locked="0"/>
    </xf>
    <xf numFmtId="0" fontId="8" fillId="7" borderId="0" xfId="2" applyFont="1" applyFill="1" applyAlignment="1">
      <alignment horizontal="left" vertical="top"/>
    </xf>
    <xf numFmtId="0" fontId="20" fillId="7" borderId="0" xfId="2" applyFont="1" applyFill="1" applyAlignment="1">
      <alignment horizontal="center" shrinkToFit="1"/>
    </xf>
    <xf numFmtId="0" fontId="20" fillId="7" borderId="0" xfId="2" applyFont="1" applyFill="1" applyAlignment="1">
      <alignment horizontal="center" vertical="center" shrinkToFit="1"/>
    </xf>
    <xf numFmtId="0" fontId="13" fillId="7" borderId="0" xfId="2" applyFont="1" applyFill="1" applyAlignment="1" applyProtection="1">
      <alignment vertical="center" shrinkToFit="1"/>
      <protection locked="0"/>
    </xf>
    <xf numFmtId="0" fontId="20" fillId="7" borderId="0" xfId="2" applyFont="1" applyFill="1" applyAlignment="1">
      <alignment horizontal="center" vertical="top"/>
    </xf>
    <xf numFmtId="0" fontId="8" fillId="7" borderId="0" xfId="2" applyFont="1" applyFill="1" applyAlignment="1">
      <alignment horizontal="center" vertical="center"/>
    </xf>
    <xf numFmtId="0" fontId="8" fillId="7" borderId="0" xfId="2" applyFont="1" applyFill="1" applyAlignment="1">
      <alignment vertical="center" shrinkToFit="1"/>
    </xf>
    <xf numFmtId="0" fontId="6" fillId="7" borderId="0" xfId="2" applyFont="1" applyFill="1" applyAlignment="1">
      <alignment horizontal="center" vertical="center" wrapText="1"/>
    </xf>
    <xf numFmtId="0" fontId="6" fillId="7" borderId="0" xfId="2" applyFont="1" applyFill="1" applyAlignment="1">
      <alignment vertical="center"/>
    </xf>
    <xf numFmtId="0" fontId="8" fillId="7" borderId="0" xfId="2" applyFont="1" applyFill="1" applyAlignment="1">
      <alignment vertical="center" wrapText="1" shrinkToFit="1"/>
    </xf>
    <xf numFmtId="0" fontId="7" fillId="7" borderId="0" xfId="2" applyFont="1" applyFill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 shrinkToFit="1"/>
      <protection locked="0"/>
    </xf>
    <xf numFmtId="0" fontId="22" fillId="7" borderId="0" xfId="0" applyFont="1" applyFill="1" applyAlignment="1" applyProtection="1">
      <alignment vertical="center" shrinkToFit="1"/>
      <protection locked="0"/>
    </xf>
    <xf numFmtId="0" fontId="11" fillId="7" borderId="0" xfId="2" applyFont="1" applyFill="1" applyAlignment="1" applyProtection="1">
      <alignment horizontal="center" vertical="center"/>
      <protection locked="0"/>
    </xf>
    <xf numFmtId="0" fontId="8" fillId="7" borderId="0" xfId="2" applyFont="1" applyFill="1" applyAlignment="1" applyProtection="1">
      <alignment shrinkToFit="1"/>
      <protection locked="0"/>
    </xf>
    <xf numFmtId="0" fontId="24" fillId="7" borderId="0" xfId="2" applyFont="1" applyFill="1" applyAlignment="1" applyProtection="1">
      <alignment shrinkToFit="1"/>
      <protection locked="0"/>
    </xf>
    <xf numFmtId="0" fontId="24" fillId="7" borderId="0" xfId="2" applyFont="1" applyFill="1" applyAlignment="1">
      <alignment shrinkToFit="1"/>
    </xf>
    <xf numFmtId="0" fontId="18" fillId="7" borderId="0" xfId="2" applyFont="1" applyFill="1" applyAlignment="1">
      <alignment horizontal="center" shrinkToFit="1"/>
    </xf>
    <xf numFmtId="0" fontId="1" fillId="7" borderId="0" xfId="2" applyFont="1" applyFill="1" applyAlignment="1">
      <alignment vertical="center"/>
    </xf>
    <xf numFmtId="0" fontId="20" fillId="7" borderId="0" xfId="2" applyFont="1" applyFill="1" applyAlignment="1">
      <alignment vertical="top"/>
    </xf>
    <xf numFmtId="0" fontId="6" fillId="7" borderId="0" xfId="2" applyFont="1" applyFill="1" applyAlignment="1">
      <alignment vertical="center" wrapText="1"/>
    </xf>
    <xf numFmtId="0" fontId="7" fillId="7" borderId="0" xfId="2" applyFont="1" applyFill="1" applyAlignment="1">
      <alignment vertical="center" wrapText="1" shrinkToFit="1"/>
    </xf>
    <xf numFmtId="0" fontId="13" fillId="7" borderId="0" xfId="2" applyFont="1" applyFill="1" applyAlignment="1">
      <alignment horizontal="center" vertical="center" shrinkToFit="1"/>
    </xf>
    <xf numFmtId="49" fontId="6" fillId="7" borderId="0" xfId="2" applyNumberFormat="1" applyFont="1" applyFill="1" applyAlignment="1">
      <alignment horizontal="center" vertical="center"/>
    </xf>
    <xf numFmtId="0" fontId="22" fillId="7" borderId="0" xfId="0" applyFont="1" applyFill="1" applyAlignment="1">
      <alignment vertical="center" shrinkToFit="1"/>
    </xf>
    <xf numFmtId="0" fontId="11" fillId="7" borderId="0" xfId="2" applyFont="1" applyFill="1" applyAlignment="1">
      <alignment horizontal="center" vertical="center"/>
    </xf>
    <xf numFmtId="0" fontId="1" fillId="7" borderId="0" xfId="2" applyFont="1" applyFill="1" applyAlignment="1">
      <alignment horizontal="center" vertical="center"/>
    </xf>
    <xf numFmtId="0" fontId="13" fillId="7" borderId="0" xfId="2" applyFont="1" applyFill="1" applyAlignment="1">
      <alignment vertical="center" wrapText="1"/>
    </xf>
    <xf numFmtId="0" fontId="8" fillId="7" borderId="0" xfId="2" applyFont="1" applyFill="1" applyAlignment="1">
      <alignment wrapText="1"/>
    </xf>
    <xf numFmtId="0" fontId="13" fillId="7" borderId="0" xfId="2" applyFont="1" applyFill="1" applyAlignment="1">
      <alignment wrapText="1"/>
    </xf>
    <xf numFmtId="0" fontId="18" fillId="7" borderId="0" xfId="2" applyFont="1" applyFill="1" applyAlignment="1">
      <alignment vertical="center"/>
    </xf>
    <xf numFmtId="14" fontId="1" fillId="7" borderId="0" xfId="2" applyNumberFormat="1" applyFont="1" applyFill="1"/>
    <xf numFmtId="0" fontId="1" fillId="7" borderId="0" xfId="1" applyFont="1" applyFill="1" applyAlignment="1" applyProtection="1">
      <alignment shrinkToFit="1"/>
      <protection locked="0"/>
    </xf>
    <xf numFmtId="0" fontId="1" fillId="7" borderId="0" xfId="2" applyFont="1" applyFill="1" applyAlignment="1">
      <alignment horizontal="right" shrinkToFit="1"/>
    </xf>
    <xf numFmtId="0" fontId="20" fillId="7" borderId="0" xfId="2" applyFont="1" applyFill="1" applyAlignment="1">
      <alignment vertical="center" shrinkToFit="1"/>
    </xf>
    <xf numFmtId="0" fontId="8" fillId="7" borderId="0" xfId="2" applyFont="1" applyFill="1" applyAlignment="1">
      <alignment horizontal="center" vertical="center" wrapText="1"/>
    </xf>
    <xf numFmtId="0" fontId="1" fillId="12" borderId="0" xfId="2" applyFont="1" applyFill="1"/>
    <xf numFmtId="0" fontId="13" fillId="0" borderId="14" xfId="2" applyFont="1" applyBorder="1" applyAlignment="1" applyProtection="1">
      <alignment horizontal="center" vertical="center" shrinkToFit="1"/>
      <protection locked="0"/>
    </xf>
    <xf numFmtId="0" fontId="13" fillId="0" borderId="15" xfId="2" applyFont="1" applyBorder="1" applyAlignment="1" applyProtection="1">
      <alignment horizontal="center" vertical="center" shrinkToFit="1"/>
      <protection locked="0"/>
    </xf>
    <xf numFmtId="0" fontId="8" fillId="4" borderId="13" xfId="2" applyFont="1" applyFill="1" applyBorder="1" applyAlignment="1" applyProtection="1">
      <alignment horizontal="center" vertical="center"/>
      <protection locked="0"/>
    </xf>
    <xf numFmtId="0" fontId="8" fillId="4" borderId="16" xfId="2" applyFont="1" applyFill="1" applyBorder="1" applyAlignment="1" applyProtection="1">
      <alignment horizontal="center" vertical="center"/>
      <protection locked="0"/>
    </xf>
    <xf numFmtId="0" fontId="14" fillId="0" borderId="14" xfId="2" applyFont="1" applyBorder="1" applyAlignment="1" applyProtection="1">
      <alignment horizontal="center" vertical="center"/>
      <protection locked="0"/>
    </xf>
    <xf numFmtId="0" fontId="14" fillId="0" borderId="15" xfId="2" applyFont="1" applyBorder="1" applyAlignment="1" applyProtection="1">
      <alignment horizontal="center" vertical="center"/>
      <protection locked="0"/>
    </xf>
    <xf numFmtId="0" fontId="8" fillId="10" borderId="13" xfId="2" applyFont="1" applyFill="1" applyBorder="1" applyAlignment="1" applyProtection="1">
      <alignment horizontal="center" vertical="center" shrinkToFit="1"/>
      <protection locked="0"/>
    </xf>
    <xf numFmtId="0" fontId="8" fillId="10" borderId="19" xfId="2" applyFont="1" applyFill="1" applyBorder="1" applyAlignment="1" applyProtection="1">
      <alignment horizontal="center" vertical="center" shrinkToFit="1"/>
      <protection locked="0"/>
    </xf>
    <xf numFmtId="0" fontId="4" fillId="10" borderId="19" xfId="2" applyFont="1" applyFill="1" applyBorder="1" applyAlignment="1" applyProtection="1">
      <alignment horizontal="center" vertical="center" wrapText="1"/>
      <protection locked="0"/>
    </xf>
    <xf numFmtId="0" fontId="4" fillId="10" borderId="15" xfId="2" applyFont="1" applyFill="1" applyBorder="1" applyAlignment="1" applyProtection="1">
      <alignment horizontal="center" vertical="center" wrapText="1"/>
      <protection locked="0"/>
    </xf>
    <xf numFmtId="0" fontId="8" fillId="10" borderId="15" xfId="2" applyFont="1" applyFill="1" applyBorder="1" applyAlignment="1" applyProtection="1">
      <alignment horizontal="center" vertical="center" shrinkToFit="1"/>
      <protection locked="0"/>
    </xf>
    <xf numFmtId="0" fontId="1" fillId="10" borderId="18" xfId="2" applyFont="1" applyFill="1" applyBorder="1" applyAlignment="1" applyProtection="1">
      <alignment horizontal="center" vertical="center" shrinkToFit="1"/>
      <protection locked="0"/>
    </xf>
    <xf numFmtId="0" fontId="1" fillId="10" borderId="25" xfId="2" applyFont="1" applyFill="1" applyBorder="1" applyAlignment="1" applyProtection="1">
      <alignment horizontal="center" vertical="center" shrinkToFit="1"/>
      <protection locked="0"/>
    </xf>
    <xf numFmtId="0" fontId="1" fillId="10" borderId="17" xfId="2" applyFont="1" applyFill="1" applyBorder="1" applyAlignment="1" applyProtection="1">
      <alignment horizontal="center" vertical="center" shrinkToFit="1"/>
      <protection locked="0"/>
    </xf>
    <xf numFmtId="0" fontId="1" fillId="8" borderId="12" xfId="2" applyFont="1" applyFill="1" applyBorder="1" applyAlignment="1" applyProtection="1">
      <alignment horizontal="center" vertical="center"/>
      <protection locked="0"/>
    </xf>
    <xf numFmtId="0" fontId="1" fillId="0" borderId="12" xfId="2" applyFont="1" applyBorder="1" applyAlignment="1" applyProtection="1">
      <alignment horizontal="center" vertical="center"/>
      <protection locked="0"/>
    </xf>
    <xf numFmtId="0" fontId="1" fillId="0" borderId="25" xfId="2" applyFont="1" applyBorder="1" applyAlignment="1" applyProtection="1">
      <alignment horizontal="center" vertical="center" shrinkToFit="1"/>
      <protection locked="0"/>
    </xf>
    <xf numFmtId="0" fontId="1" fillId="0" borderId="17" xfId="2" applyFont="1" applyBorder="1" applyAlignment="1" applyProtection="1">
      <alignment horizontal="center" vertical="center" shrinkToFit="1"/>
      <protection locked="0"/>
    </xf>
    <xf numFmtId="0" fontId="7" fillId="8" borderId="12" xfId="2" applyFont="1" applyFill="1" applyBorder="1" applyAlignment="1" applyProtection="1">
      <alignment horizontal="center" vertical="center" shrinkToFit="1"/>
      <protection locked="0"/>
    </xf>
    <xf numFmtId="0" fontId="1" fillId="0" borderId="13" xfId="2" applyFont="1" applyBorder="1" applyAlignment="1" applyProtection="1">
      <alignment horizontal="center" vertical="center"/>
      <protection locked="0"/>
    </xf>
    <xf numFmtId="0" fontId="1" fillId="0" borderId="19" xfId="2" applyFont="1" applyBorder="1" applyAlignment="1" applyProtection="1">
      <alignment horizontal="center" vertical="center"/>
      <protection locked="0"/>
    </xf>
    <xf numFmtId="0" fontId="1" fillId="0" borderId="15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1" fillId="8" borderId="12" xfId="2" applyFont="1" applyFill="1" applyBorder="1" applyAlignment="1" applyProtection="1">
      <alignment horizontal="center" vertical="center" wrapText="1"/>
      <protection locked="0"/>
    </xf>
    <xf numFmtId="0" fontId="1" fillId="10" borderId="12" xfId="2" applyFont="1" applyFill="1" applyBorder="1" applyAlignment="1" applyProtection="1">
      <alignment horizontal="center" vertical="center" wrapText="1"/>
      <protection locked="0"/>
    </xf>
    <xf numFmtId="0" fontId="0" fillId="10" borderId="12" xfId="0" applyFill="1" applyBorder="1" applyAlignment="1" applyProtection="1">
      <alignment horizontal="center" vertical="center" wrapText="1"/>
      <protection locked="0"/>
    </xf>
    <xf numFmtId="0" fontId="1" fillId="10" borderId="12" xfId="0" applyFont="1" applyFill="1" applyBorder="1" applyAlignment="1" applyProtection="1">
      <alignment horizontal="center" vertical="center" wrapText="1"/>
      <protection locked="0"/>
    </xf>
    <xf numFmtId="0" fontId="8" fillId="8" borderId="12" xfId="2" applyFont="1" applyFill="1" applyBorder="1" applyAlignment="1" applyProtection="1">
      <alignment horizontal="center" vertical="center" wrapText="1"/>
      <protection locked="0"/>
    </xf>
    <xf numFmtId="0" fontId="8" fillId="8" borderId="12" xfId="2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 shrinkToFit="1"/>
      <protection locked="0"/>
    </xf>
    <xf numFmtId="0" fontId="28" fillId="0" borderId="0" xfId="0" applyFont="1" applyAlignment="1" applyProtection="1">
      <alignment vertical="center" shrinkToFit="1"/>
      <protection locked="0"/>
    </xf>
  </cellXfs>
  <cellStyles count="7">
    <cellStyle name="標準" xfId="0" builtinId="0"/>
    <cellStyle name="標準 2" xfId="3" xr:uid="{00000000-0005-0000-0000-000033000000}"/>
    <cellStyle name="標準 2 2" xfId="4" xr:uid="{00000000-0005-0000-0000-000034000000}"/>
    <cellStyle name="標準 2 2 2" xfId="5" xr:uid="{00000000-0005-0000-0000-000035000000}"/>
    <cellStyle name="標準 3" xfId="6" xr:uid="{00000000-0005-0000-0000-000036000000}"/>
    <cellStyle name="標準_2010os-senshuken" xfId="1" xr:uid="{00000000-0005-0000-0000-000018000000}"/>
    <cellStyle name="標準_2010os-senshuken 2" xfId="2" xr:uid="{00000000-0005-0000-0000-00001F000000}"/>
  </cellStyles>
  <dxfs count="8">
    <dxf>
      <font>
        <color indexed="9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indexed="9"/>
      </font>
    </dxf>
    <dxf>
      <fill>
        <patternFill patternType="solid">
          <bgColor rgb="FFFF0000"/>
        </patternFill>
      </fill>
    </dxf>
    <dxf>
      <fill>
        <patternFill patternType="solid">
          <bgColor theme="9" tint="0.79995117038483843"/>
        </patternFill>
      </fill>
    </dxf>
    <dxf>
      <fill>
        <patternFill patternType="solid">
          <bgColor rgb="FFFF0000"/>
        </patternFill>
      </fill>
    </dxf>
    <dxf>
      <font>
        <color theme="6" tint="0.799951170384838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78105</xdr:colOff>
      <xdr:row>16</xdr:row>
      <xdr:rowOff>373380</xdr:rowOff>
    </xdr:from>
    <xdr:to>
      <xdr:col>13</xdr:col>
      <xdr:colOff>725805</xdr:colOff>
      <xdr:row>16</xdr:row>
      <xdr:rowOff>594360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50530" y="41357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23</xdr:col>
      <xdr:colOff>70485</xdr:colOff>
      <xdr:row>16</xdr:row>
      <xdr:rowOff>388620</xdr:rowOff>
    </xdr:from>
    <xdr:to>
      <xdr:col>23</xdr:col>
      <xdr:colOff>718185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2675" y="415099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14</xdr:col>
      <xdr:colOff>152400</xdr:colOff>
      <xdr:row>16</xdr:row>
      <xdr:rowOff>381000</xdr:rowOff>
    </xdr:from>
    <xdr:to>
      <xdr:col>14</xdr:col>
      <xdr:colOff>739140</xdr:colOff>
      <xdr:row>16</xdr:row>
      <xdr:rowOff>601980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03335" y="4143375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24</xdr:col>
      <xdr:colOff>160020</xdr:colOff>
      <xdr:row>16</xdr:row>
      <xdr:rowOff>388620</xdr:rowOff>
    </xdr:from>
    <xdr:to>
      <xdr:col>24</xdr:col>
      <xdr:colOff>771525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110720" y="4150995"/>
          <a:ext cx="61150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15</xdr:col>
      <xdr:colOff>106680</xdr:colOff>
      <xdr:row>16</xdr:row>
      <xdr:rowOff>459105</xdr:rowOff>
    </xdr:from>
    <xdr:to>
      <xdr:col>21</xdr:col>
      <xdr:colOff>11430</xdr:colOff>
      <xdr:row>17</xdr:row>
      <xdr:rowOff>70485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797415" y="4221480"/>
          <a:ext cx="66675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25</xdr:col>
      <xdr:colOff>106680</xdr:colOff>
      <xdr:row>16</xdr:row>
      <xdr:rowOff>459105</xdr:rowOff>
    </xdr:from>
    <xdr:to>
      <xdr:col>31</xdr:col>
      <xdr:colOff>11430</xdr:colOff>
      <xdr:row>17</xdr:row>
      <xdr:rowOff>70485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997180" y="4221480"/>
          <a:ext cx="66675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17</xdr:col>
      <xdr:colOff>116205</xdr:colOff>
      <xdr:row>16</xdr:row>
      <xdr:rowOff>354330</xdr:rowOff>
    </xdr:from>
    <xdr:to>
      <xdr:col>20</xdr:col>
      <xdr:colOff>9525</xdr:colOff>
      <xdr:row>16</xdr:row>
      <xdr:rowOff>571500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60940" y="4116705"/>
          <a:ext cx="274320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28</xdr:col>
      <xdr:colOff>1905</xdr:colOff>
      <xdr:row>16</xdr:row>
      <xdr:rowOff>354330</xdr:rowOff>
    </xdr:from>
    <xdr:to>
      <xdr:col>30</xdr:col>
      <xdr:colOff>19050</xdr:colOff>
      <xdr:row>16</xdr:row>
      <xdr:rowOff>571500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73405" y="4116705"/>
          <a:ext cx="27114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25</xdr:col>
      <xdr:colOff>104775</xdr:colOff>
      <xdr:row>3</xdr:row>
      <xdr:rowOff>152400</xdr:rowOff>
    </xdr:from>
    <xdr:to>
      <xdr:col>31</xdr:col>
      <xdr:colOff>9525</xdr:colOff>
      <xdr:row>4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995275" y="843915"/>
          <a:ext cx="666750" cy="16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21</xdr:col>
      <xdr:colOff>0</xdr:colOff>
      <xdr:row>16</xdr:row>
      <xdr:rowOff>352424</xdr:rowOff>
    </xdr:from>
    <xdr:to>
      <xdr:col>23</xdr:col>
      <xdr:colOff>114300</xdr:colOff>
      <xdr:row>17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52735" y="4114165"/>
          <a:ext cx="833755" cy="381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</a:p>
      </xdr:txBody>
    </xdr:sp>
    <xdr:clientData/>
  </xdr:twoCellAnchor>
  <xdr:twoCellAnchor>
    <xdr:from>
      <xdr:col>31</xdr:col>
      <xdr:colOff>0</xdr:colOff>
      <xdr:row>16</xdr:row>
      <xdr:rowOff>352424</xdr:rowOff>
    </xdr:from>
    <xdr:to>
      <xdr:col>33</xdr:col>
      <xdr:colOff>114300</xdr:colOff>
      <xdr:row>17</xdr:row>
      <xdr:rowOff>123825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652500" y="4114165"/>
          <a:ext cx="833755" cy="381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V63"/>
  <sheetViews>
    <sheetView tabSelected="1" zoomScale="160" zoomScaleNormal="160" workbookViewId="0"/>
  </sheetViews>
  <sheetFormatPr defaultColWidth="8.88671875" defaultRowHeight="12.6" x14ac:dyDescent="0.15"/>
  <cols>
    <col min="1" max="1" width="6.109375" style="32" customWidth="1"/>
    <col min="2" max="2" width="3.44140625" style="32" customWidth="1"/>
    <col min="3" max="3" width="5.44140625" style="32" customWidth="1"/>
    <col min="4" max="5" width="7.77734375" style="32" customWidth="1"/>
    <col min="6" max="7" width="8.88671875" style="32" customWidth="1"/>
    <col min="8" max="8" width="6.88671875" style="32" customWidth="1"/>
    <col min="9" max="9" width="11.33203125" style="32" customWidth="1"/>
    <col min="10" max="11" width="10.109375" style="32" customWidth="1"/>
    <col min="12" max="12" width="7.77734375" style="32" customWidth="1"/>
    <col min="13" max="13" width="10.109375" style="32" customWidth="1"/>
    <col min="14" max="14" width="10.21875" style="32" customWidth="1"/>
    <col min="15" max="15" width="12.33203125" style="32" customWidth="1"/>
    <col min="16" max="21" width="1.6640625" style="33" customWidth="1"/>
    <col min="22" max="22" width="9.44140625" style="32" customWidth="1"/>
    <col min="23" max="23" width="9.44140625" style="32" hidden="1" customWidth="1"/>
    <col min="24" max="24" width="10.21875" style="32" customWidth="1"/>
    <col min="25" max="25" width="12.33203125" style="32" customWidth="1"/>
    <col min="26" max="31" width="1.6640625" style="33" customWidth="1"/>
    <col min="32" max="32" width="9.44140625" style="32" customWidth="1"/>
    <col min="33" max="33" width="9.44140625" style="32" hidden="1" customWidth="1"/>
    <col min="34" max="34" width="11.109375" style="32" customWidth="1"/>
    <col min="35" max="35" width="6.109375" style="32" customWidth="1"/>
    <col min="36" max="36" width="8.44140625" style="32" customWidth="1"/>
    <col min="37" max="37" width="2.33203125" style="32" hidden="1" customWidth="1"/>
    <col min="38" max="38" width="10.21875" style="32" hidden="1" customWidth="1"/>
    <col min="39" max="39" width="12.33203125" style="32" hidden="1" customWidth="1"/>
    <col min="40" max="45" width="1.6640625" style="33" hidden="1" customWidth="1"/>
    <col min="46" max="47" width="9.44140625" style="32" hidden="1" customWidth="1"/>
    <col min="48" max="48" width="10.21875" style="32" hidden="1" customWidth="1"/>
    <col min="49" max="49" width="12.33203125" style="32" hidden="1" customWidth="1"/>
    <col min="50" max="55" width="1.6640625" style="33" hidden="1" customWidth="1"/>
    <col min="56" max="57" width="9.44140625" style="32" hidden="1" customWidth="1"/>
    <col min="58" max="58" width="11.109375" style="32" customWidth="1"/>
    <col min="59" max="59" width="6.109375" style="32" hidden="1" customWidth="1"/>
    <col min="60" max="60" width="5.109375" style="32" customWidth="1"/>
    <col min="61" max="61" width="2.44140625" style="32" customWidth="1"/>
    <col min="62" max="62" width="1.88671875" style="34" customWidth="1"/>
    <col min="63" max="63" width="5.77734375" style="35" customWidth="1"/>
    <col min="64" max="64" width="5.77734375" style="36" customWidth="1"/>
    <col min="65" max="69" width="5.77734375" style="37" customWidth="1"/>
    <col min="70" max="74" width="5.77734375" style="38" customWidth="1"/>
    <col min="75" max="83" width="5.77734375" style="36" customWidth="1"/>
    <col min="84" max="85" width="5.77734375" style="39" customWidth="1"/>
    <col min="86" max="90" width="1.77734375" style="39" customWidth="1"/>
    <col min="91" max="105" width="5.77734375" style="39" customWidth="1"/>
    <col min="106" max="110" width="2" style="39" customWidth="1"/>
    <col min="111" max="125" width="5.77734375" style="39" customWidth="1"/>
    <col min="126" max="130" width="2.44140625" style="39" customWidth="1"/>
    <col min="131" max="145" width="5.77734375" style="39" customWidth="1"/>
    <col min="146" max="150" width="2.5546875" style="39" customWidth="1"/>
    <col min="151" max="152" width="5.77734375" style="39" customWidth="1"/>
    <col min="153" max="155" width="5.77734375" style="34" customWidth="1"/>
    <col min="156" max="16384" width="8.88671875" style="34"/>
  </cols>
  <sheetData>
    <row r="1" spans="1:105" ht="25.2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16">
        <v>1</v>
      </c>
      <c r="O1" s="317" t="s">
        <v>356</v>
      </c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178"/>
      <c r="BK1" s="179"/>
      <c r="BL1" s="180" t="s">
        <v>1</v>
      </c>
      <c r="BM1" s="222"/>
      <c r="BN1" s="222"/>
      <c r="BO1" s="222"/>
      <c r="BP1" s="222"/>
      <c r="BQ1" s="222"/>
      <c r="BR1" s="223"/>
      <c r="BS1" s="223"/>
      <c r="BT1" s="223"/>
      <c r="BU1" s="223"/>
      <c r="BV1" s="223"/>
      <c r="BW1" s="243"/>
      <c r="BX1" s="223" t="s">
        <v>2</v>
      </c>
      <c r="BY1" s="223" t="s">
        <v>3</v>
      </c>
      <c r="BZ1" s="223">
        <v>1</v>
      </c>
      <c r="CA1" s="223">
        <v>2</v>
      </c>
      <c r="CB1" s="223"/>
      <c r="CC1" s="223"/>
      <c r="CD1" s="258" t="s">
        <v>4</v>
      </c>
      <c r="CE1" s="259" t="s">
        <v>5</v>
      </c>
      <c r="CF1" s="259" t="s">
        <v>6</v>
      </c>
      <c r="CG1" s="259" t="s">
        <v>7</v>
      </c>
      <c r="CH1" s="260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</row>
    <row r="2" spans="1:105" ht="10.5" customHeight="1" x14ac:dyDescent="0.15">
      <c r="H2" s="42"/>
      <c r="BJ2" s="181"/>
      <c r="BK2" s="182" t="s">
        <v>8</v>
      </c>
      <c r="BL2" s="183" t="s">
        <v>9</v>
      </c>
      <c r="BM2" s="183" t="s">
        <v>10</v>
      </c>
      <c r="BN2" s="183" t="s">
        <v>11</v>
      </c>
      <c r="BO2" s="183" t="s">
        <v>12</v>
      </c>
      <c r="BP2" s="183" t="s">
        <v>13</v>
      </c>
      <c r="BQ2" s="183" t="s">
        <v>14</v>
      </c>
      <c r="BR2" s="183" t="s">
        <v>15</v>
      </c>
      <c r="BS2" s="183" t="s">
        <v>16</v>
      </c>
      <c r="BT2" s="183" t="s">
        <v>17</v>
      </c>
      <c r="BU2" s="183" t="s">
        <v>18</v>
      </c>
      <c r="BV2" s="183" t="s">
        <v>19</v>
      </c>
      <c r="BW2" s="183" t="s">
        <v>20</v>
      </c>
      <c r="BX2" s="246"/>
      <c r="BY2" s="246"/>
      <c r="BZ2" s="246"/>
      <c r="CA2" s="247"/>
      <c r="CB2" s="243"/>
      <c r="CC2" s="243"/>
      <c r="CD2" s="223" t="s">
        <v>21</v>
      </c>
      <c r="CE2" s="223" t="s">
        <v>22</v>
      </c>
      <c r="CF2" s="223" t="s">
        <v>23</v>
      </c>
      <c r="CG2" s="223" t="s">
        <v>24</v>
      </c>
      <c r="CH2" s="261"/>
      <c r="CI2" s="261"/>
      <c r="CJ2" s="261"/>
      <c r="CK2" s="261"/>
      <c r="CL2" s="261"/>
      <c r="CM2" s="273"/>
      <c r="CN2" s="273"/>
      <c r="CY2" s="279"/>
    </row>
    <row r="3" spans="1:105" ht="19.2" customHeight="1" x14ac:dyDescent="0.2">
      <c r="A3" s="43" t="s">
        <v>25</v>
      </c>
      <c r="B3" s="44"/>
      <c r="D3" s="43" t="s">
        <v>26</v>
      </c>
      <c r="E3" s="45"/>
      <c r="F3" s="46" t="s">
        <v>27</v>
      </c>
      <c r="G3" s="285"/>
      <c r="H3" s="286"/>
      <c r="I3" s="90" t="s">
        <v>28</v>
      </c>
      <c r="J3" s="91" t="s">
        <v>29</v>
      </c>
      <c r="K3" s="92"/>
      <c r="L3" s="92"/>
      <c r="M3" s="92"/>
      <c r="N3" s="93"/>
      <c r="O3" s="91" t="s">
        <v>30</v>
      </c>
      <c r="P3" s="94"/>
      <c r="Q3" s="94"/>
      <c r="R3" s="94"/>
      <c r="S3" s="94"/>
      <c r="T3" s="94"/>
      <c r="U3" s="94"/>
      <c r="V3" s="91"/>
      <c r="W3" s="91"/>
      <c r="Z3" s="94"/>
      <c r="AA3" s="94"/>
      <c r="AB3" s="94"/>
      <c r="AC3" s="94"/>
      <c r="AD3" s="94"/>
      <c r="AE3" s="94"/>
      <c r="AF3" s="91"/>
      <c r="AG3" s="91"/>
      <c r="AL3" s="93"/>
      <c r="AM3" s="91"/>
      <c r="AN3" s="94"/>
      <c r="AO3" s="94"/>
      <c r="AP3" s="94"/>
      <c r="AQ3" s="94"/>
      <c r="AR3" s="94"/>
      <c r="AS3" s="94"/>
      <c r="AT3" s="91"/>
      <c r="AU3" s="91"/>
      <c r="AX3" s="94"/>
      <c r="AY3" s="94"/>
      <c r="AZ3" s="94"/>
      <c r="BA3" s="94"/>
      <c r="BB3" s="94"/>
      <c r="BC3" s="94"/>
      <c r="BD3" s="91"/>
      <c r="BE3" s="91"/>
      <c r="BJ3" s="184"/>
      <c r="BL3" s="185" t="s">
        <v>31</v>
      </c>
      <c r="BM3" s="224" t="s">
        <v>32</v>
      </c>
      <c r="BN3" s="224" t="s">
        <v>33</v>
      </c>
      <c r="BO3" s="185" t="s">
        <v>34</v>
      </c>
      <c r="BP3" s="185" t="s">
        <v>35</v>
      </c>
      <c r="BQ3" s="185" t="s">
        <v>36</v>
      </c>
      <c r="BR3" s="185" t="s">
        <v>37</v>
      </c>
      <c r="BS3" s="185" t="s">
        <v>38</v>
      </c>
      <c r="BT3" s="185" t="s">
        <v>39</v>
      </c>
      <c r="BU3" s="185" t="s">
        <v>40</v>
      </c>
      <c r="BV3" s="185" t="s">
        <v>41</v>
      </c>
      <c r="BW3" s="185" t="s">
        <v>42</v>
      </c>
      <c r="BX3" s="248" t="s">
        <v>43</v>
      </c>
      <c r="BY3" s="248"/>
      <c r="BZ3" s="248"/>
      <c r="CD3" s="243"/>
      <c r="CE3" s="262"/>
      <c r="CF3" s="263"/>
      <c r="CG3" s="263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80"/>
    </row>
    <row r="4" spans="1:105" ht="23.4" customHeight="1" x14ac:dyDescent="0.15">
      <c r="A4" s="287" t="s">
        <v>44</v>
      </c>
      <c r="B4" s="288"/>
      <c r="C4" s="47" t="s">
        <v>4</v>
      </c>
      <c r="D4" s="48" t="s">
        <v>45</v>
      </c>
      <c r="E4" s="49" t="s">
        <v>9</v>
      </c>
      <c r="F4" s="50" t="s">
        <v>46</v>
      </c>
      <c r="G4" s="289"/>
      <c r="H4" s="290"/>
      <c r="I4" s="95" t="s">
        <v>47</v>
      </c>
      <c r="J4" s="299" t="s">
        <v>48</v>
      </c>
      <c r="K4" s="314" t="s">
        <v>49</v>
      </c>
      <c r="L4" s="314" t="s">
        <v>50</v>
      </c>
      <c r="M4" s="299" t="s">
        <v>51</v>
      </c>
      <c r="N4" s="97"/>
      <c r="O4" s="291" t="s">
        <v>52</v>
      </c>
      <c r="P4" s="292"/>
      <c r="Q4" s="292"/>
      <c r="R4" s="292"/>
      <c r="S4" s="292"/>
      <c r="T4" s="293" t="s">
        <v>53</v>
      </c>
      <c r="U4" s="294"/>
      <c r="V4" s="134" t="s">
        <v>54</v>
      </c>
      <c r="W4" s="134"/>
      <c r="X4" s="135" t="s">
        <v>55</v>
      </c>
      <c r="Y4" s="135" t="s">
        <v>56</v>
      </c>
      <c r="Z4" s="291" t="s">
        <v>57</v>
      </c>
      <c r="AA4" s="292"/>
      <c r="AB4" s="292"/>
      <c r="AC4" s="292"/>
      <c r="AD4" s="292"/>
      <c r="AE4" s="292"/>
      <c r="AF4" s="295"/>
      <c r="AG4" s="159"/>
      <c r="AH4" s="53"/>
      <c r="AL4" s="97"/>
      <c r="AM4" s="159"/>
      <c r="AN4" s="95"/>
      <c r="AO4" s="95"/>
      <c r="AP4" s="95"/>
      <c r="AQ4" s="95"/>
      <c r="AR4" s="95"/>
      <c r="AS4" s="95"/>
      <c r="AT4" s="171"/>
      <c r="AU4" s="171"/>
      <c r="AV4" s="159"/>
      <c r="AW4" s="159"/>
      <c r="AX4" s="59"/>
      <c r="AY4" s="59"/>
      <c r="AZ4" s="59"/>
      <c r="BA4" s="59"/>
      <c r="BB4" s="59"/>
      <c r="BC4" s="59"/>
      <c r="BD4" s="59"/>
      <c r="BE4" s="159"/>
      <c r="BF4" s="53"/>
      <c r="BJ4" s="184"/>
      <c r="BK4" s="186" t="s">
        <v>58</v>
      </c>
      <c r="BR4" s="225"/>
      <c r="BS4" s="225"/>
      <c r="BT4" s="225"/>
      <c r="BW4" s="249"/>
      <c r="BX4" s="249"/>
      <c r="BY4" s="186" t="s">
        <v>59</v>
      </c>
      <c r="BZ4" s="250"/>
      <c r="CA4" s="250"/>
      <c r="CB4" s="250"/>
      <c r="CC4" s="250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</row>
    <row r="5" spans="1:105" ht="18.600000000000001" customHeight="1" x14ac:dyDescent="0.15">
      <c r="B5" s="51"/>
      <c r="C5" s="51"/>
      <c r="D5" s="52"/>
      <c r="E5" s="52"/>
      <c r="F5" s="53"/>
      <c r="G5" s="53"/>
      <c r="H5" s="53"/>
      <c r="I5" s="98" t="s">
        <v>60</v>
      </c>
      <c r="J5" s="299"/>
      <c r="K5" s="315"/>
      <c r="L5" s="315"/>
      <c r="M5" s="299"/>
      <c r="N5" s="100" t="s">
        <v>61</v>
      </c>
      <c r="O5" s="296" t="s">
        <v>62</v>
      </c>
      <c r="P5" s="297"/>
      <c r="Q5" s="297"/>
      <c r="R5" s="297"/>
      <c r="S5" s="297"/>
      <c r="T5" s="297">
        <v>6</v>
      </c>
      <c r="U5" s="298"/>
      <c r="V5" s="137" t="s">
        <v>63</v>
      </c>
      <c r="W5" s="137"/>
      <c r="X5" s="137" t="s">
        <v>64</v>
      </c>
      <c r="Y5" s="137" t="s">
        <v>65</v>
      </c>
      <c r="Z5" s="101"/>
      <c r="AA5" s="150">
        <v>1</v>
      </c>
      <c r="AB5" s="151">
        <v>2</v>
      </c>
      <c r="AC5" s="136">
        <v>1</v>
      </c>
      <c r="AD5" s="152">
        <v>1</v>
      </c>
      <c r="AE5" s="136">
        <v>2</v>
      </c>
      <c r="AF5" s="153" t="str">
        <f>IF(AC5="","",IF(AND(Z5="",AA5=""),IF(AB5="",0,AB5)&amp;AC5&amp;"."&amp;IF(AD5="",0,AD5)&amp;IF(AE5="",0,AE5),IF(Z5="",0,Z5)&amp;IF(AA5="",0,AA5)&amp;":"&amp;IF(AB5="",0,AB5)&amp;AC5&amp;"."&amp;IF(AD5="",0,AD5)&amp;IF(AE5="",0,AE5)))</f>
        <v>01:21.12</v>
      </c>
      <c r="AG5" s="160"/>
      <c r="AH5" s="53"/>
      <c r="AL5" s="100"/>
      <c r="AM5" s="112"/>
      <c r="AN5" s="112"/>
      <c r="AO5" s="112"/>
      <c r="AP5" s="112"/>
      <c r="AQ5" s="112"/>
      <c r="AR5" s="112"/>
      <c r="AS5" s="112"/>
      <c r="AT5" s="105"/>
      <c r="AU5" s="105"/>
      <c r="AV5" s="105"/>
      <c r="AW5" s="105"/>
      <c r="AX5" s="160"/>
      <c r="AY5" s="160"/>
      <c r="AZ5" s="160"/>
      <c r="BA5" s="160"/>
      <c r="BB5" s="160"/>
      <c r="BC5" s="160"/>
      <c r="BD5" s="160"/>
      <c r="BE5" s="160"/>
      <c r="BF5" s="53"/>
      <c r="BJ5" s="187"/>
      <c r="BK5" s="182" t="s">
        <v>66</v>
      </c>
      <c r="BL5" s="188" t="s">
        <v>67</v>
      </c>
      <c r="BM5" s="188" t="s">
        <v>68</v>
      </c>
      <c r="BN5" s="188" t="s">
        <v>69</v>
      </c>
      <c r="BO5" s="188" t="s">
        <v>70</v>
      </c>
      <c r="BP5" s="188" t="s">
        <v>71</v>
      </c>
      <c r="BQ5" s="188" t="s">
        <v>72</v>
      </c>
      <c r="BR5" s="188" t="s">
        <v>73</v>
      </c>
      <c r="BS5" s="188" t="s">
        <v>74</v>
      </c>
      <c r="BT5" s="188" t="s">
        <v>74</v>
      </c>
      <c r="BU5" s="188" t="s">
        <v>74</v>
      </c>
      <c r="BV5" s="188" t="s">
        <v>74</v>
      </c>
      <c r="BW5" s="188" t="s">
        <v>74</v>
      </c>
      <c r="BX5" s="188" t="s">
        <v>74</v>
      </c>
      <c r="BY5" s="182" t="s">
        <v>66</v>
      </c>
      <c r="BZ5" s="251" t="s">
        <v>65</v>
      </c>
      <c r="CA5" s="251" t="s">
        <v>74</v>
      </c>
      <c r="CB5" s="251" t="s">
        <v>74</v>
      </c>
      <c r="CC5" s="251" t="s">
        <v>74</v>
      </c>
      <c r="CD5" s="186" t="s">
        <v>75</v>
      </c>
      <c r="CE5" s="186" t="s">
        <v>76</v>
      </c>
      <c r="CF5" s="266" t="s">
        <v>77</v>
      </c>
      <c r="CG5" s="251" t="s">
        <v>74</v>
      </c>
      <c r="CH5" s="198"/>
      <c r="CI5" s="198"/>
      <c r="CJ5" s="198"/>
      <c r="CK5" s="198"/>
      <c r="CL5" s="198"/>
      <c r="CM5" s="198"/>
      <c r="CN5" s="274"/>
      <c r="CO5" s="266"/>
      <c r="CP5" s="266"/>
      <c r="CQ5" s="275"/>
      <c r="CR5" s="275"/>
      <c r="CS5" s="253"/>
    </row>
    <row r="6" spans="1:105" ht="18.600000000000001" customHeight="1" x14ac:dyDescent="0.15">
      <c r="A6" s="299" t="s">
        <v>78</v>
      </c>
      <c r="B6" s="299"/>
      <c r="C6" s="299"/>
      <c r="D6" s="300"/>
      <c r="E6" s="300"/>
      <c r="F6" s="300"/>
      <c r="G6" s="300"/>
      <c r="H6" s="300"/>
      <c r="I6" s="53"/>
      <c r="J6" s="99" t="str">
        <f>BP9</f>
        <v>１種目</v>
      </c>
      <c r="K6" s="102">
        <f>IF($C$4=$BQ$8,BQ9,IF($C$4=$BR$8,BR9,IF($C$4=$BS$8,BS9,IF($C$4=$BT$8,BT9,""))))</f>
        <v>600</v>
      </c>
      <c r="L6" s="102" t="str">
        <f ca="1">IF(COUNTIF($EV$19:$EV$62,1)=0,"",COUNTIF($EV$19:$EV$62,1))</f>
        <v/>
      </c>
      <c r="M6" s="103" t="str">
        <f ca="1">IF(L6="","",K6*L6)</f>
        <v/>
      </c>
      <c r="N6" s="104"/>
      <c r="O6" s="296" t="str">
        <f t="array" aca="1" ref="O6" ca="1">IF(INDIRECT("Y6")="","",SUBSTITUTE(SUBSTITUTE($G$4,"学",""),"校",""))</f>
        <v/>
      </c>
      <c r="P6" s="297"/>
      <c r="Q6" s="297"/>
      <c r="R6" s="297"/>
      <c r="S6" s="297"/>
      <c r="T6" s="301"/>
      <c r="U6" s="302"/>
      <c r="V6" s="137" t="str">
        <f t="array" aca="1" ref="V6" ca="1">IF(INDIRECT("Y6")="","",$G$3)</f>
        <v/>
      </c>
      <c r="W6" s="139"/>
      <c r="X6" s="110"/>
      <c r="Y6" s="153" t="str">
        <f>IF(LEFT(X6,4)="高校一般","4×400mR",IF(LEFT(X6,2)="小学","4×100mR",""))</f>
        <v/>
      </c>
      <c r="Z6" s="154"/>
      <c r="AA6" s="49"/>
      <c r="AB6" s="155"/>
      <c r="AC6" s="138"/>
      <c r="AD6" s="156"/>
      <c r="AE6" s="138"/>
      <c r="AF6" s="153" t="str">
        <f>IF(AC6="","",IF(AND(Z6="",AA6=""),IF(AB6="",0,AB6)&amp;AC6&amp;"."&amp;IF(AD6="",0,AD6)&amp;IF(AE6="",0,AE6),IF(Z6="",0,Z6)&amp;IF(AA6="",0,AA6)&amp;":"&amp;IF(AB6="",0,AB6)&amp;AC6&amp;"."&amp;IF(AD6="",0,AD6)&amp;IF(AE6="",0,AE6)))</f>
        <v/>
      </c>
      <c r="AG6" s="160"/>
      <c r="AH6" s="59"/>
      <c r="AI6" s="59"/>
      <c r="AJ6" s="59"/>
      <c r="AK6" s="59"/>
      <c r="AL6" s="104"/>
      <c r="AM6" s="112"/>
      <c r="AN6" s="112"/>
      <c r="AO6" s="112"/>
      <c r="AP6" s="112"/>
      <c r="AQ6" s="112"/>
      <c r="AR6" s="112"/>
      <c r="AS6" s="112"/>
      <c r="AT6" s="105"/>
      <c r="AU6" s="105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59"/>
      <c r="BG6" s="59"/>
      <c r="BH6" s="59"/>
      <c r="BI6" s="59"/>
      <c r="BJ6" s="189"/>
      <c r="BK6" s="182" t="s">
        <v>79</v>
      </c>
      <c r="BL6" s="188" t="s">
        <v>74</v>
      </c>
      <c r="BM6" s="188" t="s">
        <v>74</v>
      </c>
      <c r="BN6" s="188" t="s">
        <v>74</v>
      </c>
      <c r="BO6" s="188" t="s">
        <v>74</v>
      </c>
      <c r="BP6" s="188" t="s">
        <v>74</v>
      </c>
      <c r="BQ6" s="188" t="s">
        <v>74</v>
      </c>
      <c r="BR6" s="188" t="s">
        <v>74</v>
      </c>
      <c r="BS6" s="188" t="s">
        <v>74</v>
      </c>
      <c r="BT6" s="188" t="s">
        <v>74</v>
      </c>
      <c r="BU6" s="188" t="s">
        <v>74</v>
      </c>
      <c r="BV6" s="188" t="s">
        <v>74</v>
      </c>
      <c r="BW6" s="188" t="s">
        <v>74</v>
      </c>
      <c r="BX6" s="188" t="s">
        <v>74</v>
      </c>
      <c r="BY6" s="182" t="s">
        <v>79</v>
      </c>
      <c r="BZ6" s="251" t="s">
        <v>65</v>
      </c>
      <c r="CA6" s="251" t="s">
        <v>74</v>
      </c>
      <c r="CB6" s="251" t="s">
        <v>74</v>
      </c>
      <c r="CC6" s="251" t="s">
        <v>74</v>
      </c>
      <c r="CE6" s="267"/>
      <c r="CF6" s="266"/>
      <c r="CG6" s="266"/>
      <c r="CH6" s="186"/>
      <c r="CI6" s="186"/>
      <c r="CJ6" s="186"/>
      <c r="CK6" s="186"/>
      <c r="CL6" s="186"/>
      <c r="CM6" s="186"/>
      <c r="CN6" s="274"/>
      <c r="CO6" s="276"/>
      <c r="CP6" s="276"/>
      <c r="CQ6" s="276"/>
      <c r="CR6" s="277"/>
      <c r="CS6" s="281"/>
      <c r="CZ6" s="274"/>
    </row>
    <row r="7" spans="1:105" ht="18.600000000000001" customHeight="1" x14ac:dyDescent="0.15">
      <c r="A7" s="299" t="s">
        <v>80</v>
      </c>
      <c r="B7" s="299"/>
      <c r="C7" s="299"/>
      <c r="D7" s="300"/>
      <c r="E7" s="300"/>
      <c r="F7" s="300"/>
      <c r="G7" s="300"/>
      <c r="H7" s="300"/>
      <c r="J7" s="99" t="str">
        <f>BP10</f>
        <v>２種目</v>
      </c>
      <c r="K7" s="102">
        <f>IF($C$4=$BQ$8,BQ10,IF($C$4=$BR$8,BR10,IF($C$4=$BS$8,BS10,IF($C$4=$BT$8,BT10,""))))</f>
        <v>1200</v>
      </c>
      <c r="L7" s="102" t="str">
        <f ca="1">IF(COUNTIF($EV$19:$EV$62,2)=0,"",COUNTIF($EV$19:$EV$62,2))</f>
        <v/>
      </c>
      <c r="M7" s="103" t="str">
        <f ca="1">IF(L7="","",K7*L7)</f>
        <v/>
      </c>
      <c r="N7" s="105"/>
      <c r="O7" s="296" t="str">
        <f t="array" aca="1" ref="O7" ca="1">IF(INDIRECT("Y7")="","",SUBSTITUTE(SUBSTITUTE($G$4,"学",""),"校",""))</f>
        <v/>
      </c>
      <c r="P7" s="297"/>
      <c r="Q7" s="297"/>
      <c r="R7" s="297"/>
      <c r="S7" s="297"/>
      <c r="T7" s="301"/>
      <c r="U7" s="302"/>
      <c r="V7" s="137" t="str">
        <f t="array" aca="1" ref="V7" ca="1">IF(INDIRECT("Y7")="","",$G$3)</f>
        <v/>
      </c>
      <c r="W7" s="139"/>
      <c r="X7" s="110"/>
      <c r="Y7" s="153" t="str">
        <f t="shared" ref="Y7:Y14" si="0">IF(LEFT(X7,4)="高校一般","4×400mR",IF(LEFT(X7,2)="小学","4×100mR",""))</f>
        <v/>
      </c>
      <c r="Z7" s="154"/>
      <c r="AA7" s="49"/>
      <c r="AB7" s="155"/>
      <c r="AC7" s="138"/>
      <c r="AD7" s="156"/>
      <c r="AE7" s="138"/>
      <c r="AF7" s="153" t="str">
        <f t="shared" ref="AF7:AF13" si="1">IF(AC7="","",IF(AND(Z7="",AA7=""),IF(AB7="",0,AB7)&amp;AC7&amp;"."&amp;IF(AD7="",0,AD7)&amp;IF(AE7="",0,AE7),IF(Z7="",0,Z7)&amp;IF(AA7="",0,AA7)&amp;":"&amp;IF(AB7="",0,AB7)&amp;AC7&amp;"."&amp;IF(AD7="",0,AD7)&amp;IF(AE7="",0,AE7)))</f>
        <v/>
      </c>
      <c r="AG7" s="160"/>
      <c r="AH7" s="53"/>
      <c r="AL7" s="105"/>
      <c r="AM7" s="112"/>
      <c r="AN7" s="112"/>
      <c r="AO7" s="112"/>
      <c r="AP7" s="112"/>
      <c r="AQ7" s="112"/>
      <c r="AR7" s="112"/>
      <c r="AS7" s="112"/>
      <c r="AT7" s="105"/>
      <c r="AU7" s="105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53"/>
      <c r="BJ7" s="189"/>
      <c r="BK7" s="190"/>
      <c r="BL7" s="191"/>
      <c r="BU7" s="252"/>
      <c r="BV7" s="252"/>
      <c r="BW7" s="253"/>
      <c r="BX7" s="186"/>
      <c r="BY7" s="254" t="s">
        <v>81</v>
      </c>
      <c r="BZ7" s="254" t="s">
        <v>65</v>
      </c>
      <c r="CA7" s="254" t="s">
        <v>82</v>
      </c>
      <c r="CB7" s="254" t="s">
        <v>74</v>
      </c>
      <c r="CC7" s="186"/>
      <c r="CE7" s="267"/>
      <c r="CF7" s="266"/>
      <c r="CG7" s="266"/>
      <c r="CH7" s="186"/>
      <c r="CI7" s="186"/>
      <c r="CJ7" s="186"/>
      <c r="CK7" s="186"/>
      <c r="CL7" s="186"/>
      <c r="CM7" s="186"/>
      <c r="CN7" s="274"/>
      <c r="CO7" s="276"/>
      <c r="CP7" s="276"/>
      <c r="CQ7" s="276"/>
      <c r="CR7" s="277"/>
      <c r="CS7" s="281"/>
      <c r="CZ7" s="274"/>
    </row>
    <row r="8" spans="1:105" ht="18.600000000000001" customHeight="1" x14ac:dyDescent="0.15">
      <c r="A8" s="54" t="s">
        <v>83</v>
      </c>
      <c r="C8" s="53"/>
      <c r="J8" s="99" t="str">
        <f>IF(BQ11="-","",BP11)</f>
        <v/>
      </c>
      <c r="K8" s="102" t="str">
        <f>IF($C$4=$BQ$8,BQ11,IF($C$4=$BR$8,BR11,IF($C$4=$BS$8,BS11,IF($C$4=$BT$8,BT11,""))))</f>
        <v>-</v>
      </c>
      <c r="L8" s="102" t="str">
        <f ca="1">IF(COUNTIF($EV$19:$EV$62,3)=0,"",COUNTIF($EV$19:$EV$62,3))</f>
        <v/>
      </c>
      <c r="M8" s="103" t="str">
        <f t="shared" ref="M8:M12" ca="1" si="2">IF(L8="","",K8*L8)</f>
        <v/>
      </c>
      <c r="N8" s="105"/>
      <c r="O8" s="296" t="str">
        <f t="array" aca="1" ref="O8" ca="1">IF(INDIRECT("Y8")="","",SUBSTITUTE(SUBSTITUTE($G$4,"学",""),"校",""))</f>
        <v/>
      </c>
      <c r="P8" s="297"/>
      <c r="Q8" s="297"/>
      <c r="R8" s="297"/>
      <c r="S8" s="297"/>
      <c r="T8" s="301"/>
      <c r="U8" s="302"/>
      <c r="V8" s="137" t="str">
        <f t="array" aca="1" ref="V8" ca="1">IF(INDIRECT("Y8")="","",$G$3)</f>
        <v/>
      </c>
      <c r="W8" s="139"/>
      <c r="X8" s="110"/>
      <c r="Y8" s="153" t="str">
        <f t="shared" si="0"/>
        <v/>
      </c>
      <c r="Z8" s="154"/>
      <c r="AA8" s="49"/>
      <c r="AB8" s="155"/>
      <c r="AC8" s="138"/>
      <c r="AD8" s="156"/>
      <c r="AE8" s="138"/>
      <c r="AF8" s="153" t="str">
        <f t="shared" si="1"/>
        <v/>
      </c>
      <c r="AG8" s="160"/>
      <c r="AL8" s="105"/>
      <c r="AM8" s="112"/>
      <c r="AN8" s="112"/>
      <c r="AO8" s="112"/>
      <c r="AP8" s="112"/>
      <c r="AQ8" s="112"/>
      <c r="AR8" s="112"/>
      <c r="AS8" s="112"/>
      <c r="AT8" s="105"/>
      <c r="AU8" s="105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J8" s="192"/>
      <c r="BK8" s="193">
        <f>COUNTIF(A19:A62,"※")</f>
        <v>44</v>
      </c>
      <c r="BL8" s="191"/>
      <c r="BN8" s="226"/>
      <c r="BO8" s="227"/>
      <c r="BP8" s="228"/>
      <c r="BQ8" s="229" t="s">
        <v>4</v>
      </c>
      <c r="BR8" s="230" t="s">
        <v>5</v>
      </c>
      <c r="BS8" s="230" t="s">
        <v>6</v>
      </c>
      <c r="BT8" s="231" t="s">
        <v>7</v>
      </c>
      <c r="BU8" s="252"/>
      <c r="BV8" s="252"/>
      <c r="BW8" s="253"/>
      <c r="BX8" s="186"/>
      <c r="BY8" s="186"/>
      <c r="BZ8" s="186"/>
      <c r="CA8" s="186"/>
      <c r="CB8" s="186"/>
      <c r="CE8" s="267"/>
      <c r="CF8" s="266"/>
      <c r="CG8" s="266"/>
      <c r="CH8" s="186"/>
      <c r="CI8" s="186"/>
      <c r="CJ8" s="186"/>
      <c r="CK8" s="186"/>
      <c r="CL8" s="186"/>
      <c r="CM8" s="186"/>
      <c r="CN8" s="274"/>
      <c r="CO8" s="276"/>
      <c r="CP8" s="276"/>
      <c r="CQ8" s="276"/>
      <c r="CR8" s="277"/>
      <c r="CS8" s="281"/>
      <c r="CZ8" s="274"/>
    </row>
    <row r="9" spans="1:105" ht="18.600000000000001" customHeight="1" x14ac:dyDescent="0.15">
      <c r="A9" s="303" t="s">
        <v>84</v>
      </c>
      <c r="B9" s="303"/>
      <c r="C9" s="303"/>
      <c r="D9" s="303"/>
      <c r="E9" s="303" t="s">
        <v>85</v>
      </c>
      <c r="F9" s="303"/>
      <c r="G9" s="303"/>
      <c r="H9" s="55" t="s">
        <v>86</v>
      </c>
      <c r="I9" s="104"/>
      <c r="J9" s="99" t="str">
        <f>IF(BQ12="-","",BP12)</f>
        <v/>
      </c>
      <c r="K9" s="102" t="str">
        <f>IF($C$4=$BQ$8,BQ12,IF($C$4=$BR$8,BR12,IF($C$4=$BS$8,BS12,IF($C$4=$BT$8,BT12,""))))</f>
        <v>-</v>
      </c>
      <c r="L9" s="102" t="str">
        <f ca="1">IF(COUNTIF($EV$19:$EV$62,4)=0,"",COUNTIF($EV$19:$EV$62,4))</f>
        <v/>
      </c>
      <c r="M9" s="103" t="str">
        <f t="shared" ca="1" si="2"/>
        <v/>
      </c>
      <c r="N9" s="105"/>
      <c r="O9" s="296" t="str">
        <f t="array" aca="1" ref="O9" ca="1">IF(INDIRECT("Y9")="","",SUBSTITUTE(SUBSTITUTE($G$4,"学",""),"校",""))</f>
        <v/>
      </c>
      <c r="P9" s="297"/>
      <c r="Q9" s="297"/>
      <c r="R9" s="297"/>
      <c r="S9" s="297"/>
      <c r="T9" s="301"/>
      <c r="U9" s="302"/>
      <c r="V9" s="137" t="str">
        <f t="array" aca="1" ref="V9" ca="1">IF(INDIRECT("Y9")="","",$G$3)</f>
        <v/>
      </c>
      <c r="W9" s="139"/>
      <c r="X9" s="110"/>
      <c r="Y9" s="153" t="str">
        <f t="shared" si="0"/>
        <v/>
      </c>
      <c r="Z9" s="154"/>
      <c r="AA9" s="49"/>
      <c r="AB9" s="155"/>
      <c r="AC9" s="138"/>
      <c r="AD9" s="156"/>
      <c r="AE9" s="138"/>
      <c r="AF9" s="153" t="str">
        <f t="shared" si="1"/>
        <v/>
      </c>
      <c r="AG9" s="160"/>
      <c r="AL9" s="105"/>
      <c r="AM9" s="112"/>
      <c r="AN9" s="112"/>
      <c r="AO9" s="112"/>
      <c r="AP9" s="112"/>
      <c r="AQ9" s="112"/>
      <c r="AR9" s="112"/>
      <c r="AS9" s="112"/>
      <c r="AT9" s="105"/>
      <c r="AU9" s="105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J9" s="192"/>
      <c r="BK9" s="193">
        <f>COUNTIF(M19:M62,"○")</f>
        <v>0</v>
      </c>
      <c r="BL9" s="191"/>
      <c r="BM9" s="205"/>
      <c r="BN9" s="204"/>
      <c r="BO9" s="232"/>
      <c r="BP9" s="233" t="s">
        <v>87</v>
      </c>
      <c r="BQ9" s="204">
        <v>600</v>
      </c>
      <c r="BR9" s="204" t="s">
        <v>74</v>
      </c>
      <c r="BS9" s="204" t="s">
        <v>74</v>
      </c>
      <c r="BT9" s="232" t="s">
        <v>74</v>
      </c>
      <c r="BU9" s="252"/>
      <c r="BV9" s="252"/>
      <c r="BW9" s="253"/>
      <c r="BX9" s="186"/>
      <c r="BY9" s="186"/>
      <c r="BZ9" s="186"/>
      <c r="CA9" s="186"/>
      <c r="CB9" s="186"/>
      <c r="CE9" s="267"/>
      <c r="CF9" s="266"/>
      <c r="CG9" s="266"/>
      <c r="CH9" s="186"/>
      <c r="CI9" s="186"/>
      <c r="CJ9" s="186"/>
      <c r="CK9" s="186"/>
      <c r="CL9" s="186"/>
      <c r="CM9" s="186"/>
      <c r="CN9" s="274"/>
      <c r="CO9" s="276"/>
      <c r="CP9" s="276"/>
      <c r="CQ9" s="276"/>
      <c r="CR9" s="277"/>
      <c r="CS9" s="281"/>
      <c r="CZ9" s="274"/>
    </row>
    <row r="10" spans="1:105" ht="18.600000000000001" customHeight="1" x14ac:dyDescent="0.15">
      <c r="A10" s="304"/>
      <c r="B10" s="305"/>
      <c r="C10" s="305"/>
      <c r="D10" s="306"/>
      <c r="E10" s="307"/>
      <c r="F10" s="308"/>
      <c r="G10" s="309"/>
      <c r="H10" s="56"/>
      <c r="J10" s="99" t="s">
        <v>88</v>
      </c>
      <c r="K10" s="102">
        <f>IF($C$4=$BQ$8,BQ13,IF($C$4=$BR$8,BR13,IF($C$4=$BS$8,BS13,IF($C$4=$BT$8,BT13,""))))</f>
        <v>1000</v>
      </c>
      <c r="L10" s="102" t="str">
        <f>IF(BK13=0,"",BK13)</f>
        <v/>
      </c>
      <c r="M10" s="103" t="str">
        <f t="shared" si="2"/>
        <v/>
      </c>
      <c r="N10" s="105"/>
      <c r="O10" s="296" t="str">
        <f t="array" aca="1" ref="O10" ca="1">IF(INDIRECT("Y10")="","",SUBSTITUTE(SUBSTITUTE($G$4,"学",""),"校",""))</f>
        <v/>
      </c>
      <c r="P10" s="297"/>
      <c r="Q10" s="297"/>
      <c r="R10" s="297"/>
      <c r="S10" s="297"/>
      <c r="T10" s="301"/>
      <c r="U10" s="302"/>
      <c r="V10" s="137" t="str">
        <f t="array" aca="1" ref="V10" ca="1">IF(INDIRECT("Y10")="","",$G$3)</f>
        <v/>
      </c>
      <c r="W10" s="139"/>
      <c r="X10" s="110"/>
      <c r="Y10" s="153" t="str">
        <f t="shared" si="0"/>
        <v/>
      </c>
      <c r="Z10" s="154"/>
      <c r="AA10" s="49"/>
      <c r="AB10" s="155"/>
      <c r="AC10" s="138"/>
      <c r="AD10" s="156"/>
      <c r="AE10" s="138"/>
      <c r="AF10" s="153" t="str">
        <f t="shared" si="1"/>
        <v/>
      </c>
      <c r="AG10" s="160"/>
      <c r="AH10" s="53"/>
      <c r="AL10" s="105"/>
      <c r="AM10" s="112"/>
      <c r="AN10" s="112"/>
      <c r="AO10" s="112"/>
      <c r="AP10" s="112"/>
      <c r="AQ10" s="112"/>
      <c r="AR10" s="112"/>
      <c r="AS10" s="112"/>
      <c r="AT10" s="105"/>
      <c r="AU10" s="105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53"/>
      <c r="BJ10" s="194"/>
      <c r="BK10" s="195">
        <f>COUNTIF(A19:A62,"")</f>
        <v>0</v>
      </c>
      <c r="BL10" s="191"/>
      <c r="BM10" s="205"/>
      <c r="BN10" s="204"/>
      <c r="BO10" s="232"/>
      <c r="BP10" s="233" t="s">
        <v>89</v>
      </c>
      <c r="BQ10" s="204">
        <v>1200</v>
      </c>
      <c r="BR10" s="204" t="s">
        <v>74</v>
      </c>
      <c r="BS10" s="204" t="s">
        <v>74</v>
      </c>
      <c r="BT10" s="232" t="s">
        <v>74</v>
      </c>
      <c r="BU10" s="255"/>
      <c r="BV10" s="255"/>
      <c r="BW10" s="256"/>
      <c r="BX10" s="256"/>
      <c r="BY10" s="256"/>
      <c r="BZ10" s="256"/>
      <c r="CA10" s="256"/>
      <c r="CB10" s="256"/>
      <c r="CC10" s="256"/>
      <c r="CE10" s="268"/>
      <c r="CF10" s="256"/>
      <c r="CG10" s="256"/>
      <c r="CH10" s="186"/>
      <c r="CI10" s="186"/>
      <c r="CJ10" s="186"/>
      <c r="CK10" s="186"/>
      <c r="CL10" s="186"/>
      <c r="CM10" s="186"/>
      <c r="CN10" s="256"/>
      <c r="CO10" s="256"/>
      <c r="CP10" s="256"/>
      <c r="CQ10" s="256"/>
      <c r="CR10" s="278"/>
      <c r="CS10" s="281"/>
    </row>
    <row r="11" spans="1:105" ht="18.600000000000001" customHeight="1" x14ac:dyDescent="0.15">
      <c r="A11" s="304"/>
      <c r="B11" s="305"/>
      <c r="C11" s="305"/>
      <c r="D11" s="306"/>
      <c r="E11" s="307"/>
      <c r="F11" s="308"/>
      <c r="G11" s="309"/>
      <c r="H11" s="56"/>
      <c r="J11" s="106" t="s">
        <v>90</v>
      </c>
      <c r="K11" s="102">
        <v>0</v>
      </c>
      <c r="L11" s="102" t="str">
        <f>IF(OR(AND(BK12=0,BK8=0),BK12+BK8=0),"",BK8+BK12)</f>
        <v/>
      </c>
      <c r="M11" s="103" t="str">
        <f t="shared" si="2"/>
        <v/>
      </c>
      <c r="N11" s="105"/>
      <c r="O11" s="296" t="str">
        <f t="array" aca="1" ref="O11" ca="1">IF(INDIRECT("Y11")="","",SUBSTITUTE(SUBSTITUTE($G$4,"学",""),"校",""))</f>
        <v/>
      </c>
      <c r="P11" s="297"/>
      <c r="Q11" s="297"/>
      <c r="R11" s="297"/>
      <c r="S11" s="297"/>
      <c r="T11" s="301"/>
      <c r="U11" s="302"/>
      <c r="V11" s="137" t="str">
        <f t="array" aca="1" ref="V11" ca="1">IF(INDIRECT("Y11")="","",$G$3)</f>
        <v/>
      </c>
      <c r="W11" s="139"/>
      <c r="X11" s="110"/>
      <c r="Y11" s="153" t="str">
        <f t="shared" si="0"/>
        <v/>
      </c>
      <c r="Z11" s="154"/>
      <c r="AA11" s="49"/>
      <c r="AB11" s="155"/>
      <c r="AC11" s="138"/>
      <c r="AD11" s="156"/>
      <c r="AE11" s="138"/>
      <c r="AF11" s="153" t="str">
        <f t="shared" si="1"/>
        <v/>
      </c>
      <c r="AG11" s="160"/>
      <c r="AH11" s="53"/>
      <c r="AI11" s="161"/>
      <c r="AJ11" s="161"/>
      <c r="AK11" s="161"/>
      <c r="AL11" s="105"/>
      <c r="AM11" s="112"/>
      <c r="AN11" s="112"/>
      <c r="AO11" s="112"/>
      <c r="AP11" s="112"/>
      <c r="AQ11" s="112"/>
      <c r="AR11" s="112"/>
      <c r="AS11" s="112"/>
      <c r="AT11" s="105"/>
      <c r="AU11" s="105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53"/>
      <c r="BG11" s="161"/>
      <c r="BH11" s="161"/>
      <c r="BI11" s="161"/>
      <c r="BJ11" s="194"/>
      <c r="BK11" s="195">
        <f>COUNTBLANK(D19:D62)</f>
        <v>44</v>
      </c>
      <c r="BL11" s="191"/>
      <c r="BM11" s="205"/>
      <c r="BN11" s="204"/>
      <c r="BO11" s="232"/>
      <c r="BP11" s="233" t="s">
        <v>91</v>
      </c>
      <c r="BQ11" s="204" t="s">
        <v>74</v>
      </c>
      <c r="BR11" s="204" t="s">
        <v>74</v>
      </c>
      <c r="BS11" s="204" t="s">
        <v>74</v>
      </c>
      <c r="BT11" s="232" t="s">
        <v>74</v>
      </c>
      <c r="BU11" s="205"/>
      <c r="BV11" s="205"/>
      <c r="BW11" s="186"/>
      <c r="BX11" s="186"/>
      <c r="BY11" s="186"/>
      <c r="BZ11" s="186"/>
      <c r="CA11" s="186"/>
      <c r="CB11" s="186"/>
      <c r="CC11" s="186"/>
      <c r="CE11" s="18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21"/>
      <c r="CT11" s="274"/>
      <c r="CU11" s="274"/>
      <c r="CV11" s="274"/>
      <c r="CW11" s="274"/>
      <c r="CX11" s="274"/>
    </row>
    <row r="12" spans="1:105" ht="18.600000000000001" customHeight="1" x14ac:dyDescent="0.15">
      <c r="A12" s="304"/>
      <c r="B12" s="305"/>
      <c r="C12" s="305"/>
      <c r="D12" s="306"/>
      <c r="E12" s="307"/>
      <c r="F12" s="308"/>
      <c r="G12" s="309"/>
      <c r="H12" s="56"/>
      <c r="J12" s="107" t="s">
        <v>92</v>
      </c>
      <c r="K12" s="102">
        <v>0</v>
      </c>
      <c r="L12" s="102" t="str">
        <f>IF(BK9=0,"",BK9)</f>
        <v/>
      </c>
      <c r="M12" s="103" t="str">
        <f t="shared" si="2"/>
        <v/>
      </c>
      <c r="N12" s="105"/>
      <c r="O12" s="296" t="str">
        <f t="array" aca="1" ref="O12" ca="1">IF(INDIRECT("Y12")="","",SUBSTITUTE(SUBSTITUTE($G$4,"学",""),"校",""))</f>
        <v/>
      </c>
      <c r="P12" s="297"/>
      <c r="Q12" s="297"/>
      <c r="R12" s="297"/>
      <c r="S12" s="297"/>
      <c r="T12" s="301"/>
      <c r="U12" s="302"/>
      <c r="V12" s="137" t="str">
        <f t="array" aca="1" ref="V12" ca="1">IF(INDIRECT("Y12")="","",$G$3)</f>
        <v/>
      </c>
      <c r="W12" s="139"/>
      <c r="X12" s="110"/>
      <c r="Y12" s="153" t="str">
        <f t="shared" si="0"/>
        <v/>
      </c>
      <c r="Z12" s="154"/>
      <c r="AA12" s="49"/>
      <c r="AB12" s="155"/>
      <c r="AC12" s="138"/>
      <c r="AD12" s="156"/>
      <c r="AE12" s="138"/>
      <c r="AF12" s="153" t="str">
        <f t="shared" si="1"/>
        <v/>
      </c>
      <c r="AG12" s="160"/>
      <c r="AH12" s="53"/>
      <c r="AI12" s="161"/>
      <c r="AJ12" s="161"/>
      <c r="AK12" s="161"/>
      <c r="AL12" s="105"/>
      <c r="AM12" s="112"/>
      <c r="AN12" s="112"/>
      <c r="AO12" s="112"/>
      <c r="AP12" s="112"/>
      <c r="AQ12" s="112"/>
      <c r="AR12" s="112"/>
      <c r="AS12" s="112"/>
      <c r="AT12" s="105"/>
      <c r="AU12" s="105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53"/>
      <c r="BG12" s="161"/>
      <c r="BH12" s="161"/>
      <c r="BI12" s="161"/>
      <c r="BJ12" s="194"/>
      <c r="BK12" s="193">
        <f>BK10-BK11</f>
        <v>-44</v>
      </c>
      <c r="BL12" s="191"/>
      <c r="BM12" s="205"/>
      <c r="BN12" s="204"/>
      <c r="BO12" s="232"/>
      <c r="BP12" s="233" t="s">
        <v>93</v>
      </c>
      <c r="BQ12" s="204" t="s">
        <v>74</v>
      </c>
      <c r="BR12" s="204" t="s">
        <v>74</v>
      </c>
      <c r="BS12" s="204" t="s">
        <v>74</v>
      </c>
      <c r="BT12" s="232" t="s">
        <v>74</v>
      </c>
      <c r="BU12" s="205"/>
      <c r="BV12" s="205"/>
      <c r="BW12" s="257"/>
      <c r="BX12" s="257"/>
      <c r="BY12" s="257"/>
      <c r="BZ12" s="257"/>
      <c r="CA12" s="257"/>
      <c r="CB12" s="257"/>
      <c r="CC12" s="257"/>
      <c r="CE12" s="257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</row>
    <row r="13" spans="1:105" ht="18.600000000000001" customHeight="1" x14ac:dyDescent="0.15">
      <c r="A13" s="304"/>
      <c r="B13" s="305"/>
      <c r="C13" s="305"/>
      <c r="D13" s="306"/>
      <c r="E13" s="307"/>
      <c r="F13" s="308"/>
      <c r="G13" s="309"/>
      <c r="H13" s="56"/>
      <c r="J13" s="108"/>
      <c r="K13" s="109"/>
      <c r="L13" s="110" t="s">
        <v>94</v>
      </c>
      <c r="M13" s="111">
        <f ca="1">SUM(M6:M12)</f>
        <v>0</v>
      </c>
      <c r="N13" s="105"/>
      <c r="O13" s="296" t="str">
        <f t="array" aca="1" ref="O13" ca="1">IF(INDIRECT("Y13")="","",SUBSTITUTE(SUBSTITUTE($G$4,"学",""),"校",""))</f>
        <v/>
      </c>
      <c r="P13" s="297"/>
      <c r="Q13" s="297"/>
      <c r="R13" s="297"/>
      <c r="S13" s="297"/>
      <c r="T13" s="301"/>
      <c r="U13" s="302"/>
      <c r="V13" s="137" t="str">
        <f t="array" aca="1" ref="V13" ca="1">IF(INDIRECT("Y13")="","",$G$3)</f>
        <v/>
      </c>
      <c r="W13" s="139"/>
      <c r="X13" s="110"/>
      <c r="Y13" s="153" t="str">
        <f t="shared" si="0"/>
        <v/>
      </c>
      <c r="Z13" s="154"/>
      <c r="AA13" s="49"/>
      <c r="AB13" s="155"/>
      <c r="AC13" s="138"/>
      <c r="AD13" s="156"/>
      <c r="AE13" s="138"/>
      <c r="AF13" s="153" t="str">
        <f t="shared" si="1"/>
        <v/>
      </c>
      <c r="AG13" s="160"/>
      <c r="AH13" s="53"/>
      <c r="AI13" s="161"/>
      <c r="AJ13" s="161"/>
      <c r="AK13" s="161"/>
      <c r="AL13" s="105"/>
      <c r="AM13" s="112"/>
      <c r="AN13" s="112"/>
      <c r="AO13" s="112"/>
      <c r="AP13" s="112"/>
      <c r="AQ13" s="112"/>
      <c r="AR13" s="112"/>
      <c r="AS13" s="112"/>
      <c r="AT13" s="105"/>
      <c r="AU13" s="105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53"/>
      <c r="BG13" s="161"/>
      <c r="BH13" s="161"/>
      <c r="BI13" s="161"/>
      <c r="BJ13" s="194"/>
      <c r="BK13" s="35">
        <f>COUNTA(X6:X14)+COUNTA(AV6:AV14)</f>
        <v>0</v>
      </c>
      <c r="BL13" s="191"/>
      <c r="BM13" s="205"/>
      <c r="BN13" s="204"/>
      <c r="BO13" s="232"/>
      <c r="BP13" s="234" t="s">
        <v>88</v>
      </c>
      <c r="BQ13" s="235">
        <v>1000</v>
      </c>
      <c r="BR13" s="235" t="s">
        <v>74</v>
      </c>
      <c r="BS13" s="235" t="s">
        <v>74</v>
      </c>
      <c r="BT13" s="236" t="s">
        <v>74</v>
      </c>
      <c r="BU13" s="205"/>
      <c r="BV13" s="205"/>
      <c r="BW13" s="257"/>
      <c r="BX13" s="257"/>
      <c r="BY13" s="257"/>
      <c r="BZ13" s="257"/>
      <c r="CA13" s="257"/>
      <c r="CB13" s="257"/>
      <c r="CC13" s="257"/>
      <c r="CE13" s="257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</row>
    <row r="14" spans="1:105" ht="18.600000000000001" customHeight="1" x14ac:dyDescent="0.15">
      <c r="A14" s="57"/>
      <c r="O14" s="296" t="str">
        <f t="array" aca="1" ref="O14" ca="1">IF(INDIRECT("Y14")="","",SUBSTITUTE(SUBSTITUTE($G$4,"学",""),"校",""))</f>
        <v/>
      </c>
      <c r="P14" s="297"/>
      <c r="Q14" s="297"/>
      <c r="R14" s="297"/>
      <c r="S14" s="297"/>
      <c r="T14" s="301"/>
      <c r="U14" s="302"/>
      <c r="V14" s="137" t="str">
        <f t="array" aca="1" ref="V14" ca="1">IF(INDIRECT("Y14")="","",$G$3)</f>
        <v/>
      </c>
      <c r="W14" s="139"/>
      <c r="X14" s="110"/>
      <c r="Y14" s="153" t="str">
        <f t="shared" si="0"/>
        <v/>
      </c>
      <c r="Z14" s="154"/>
      <c r="AA14" s="49"/>
      <c r="AB14" s="155"/>
      <c r="AC14" s="138"/>
      <c r="AD14" s="156"/>
      <c r="AE14" s="138"/>
      <c r="AF14" s="153" t="str">
        <f t="shared" ref="AF14" si="3">IF(AC14="","",IF(AND(Z14="",AA14=""),IF(AB14="",0,AB14)&amp;AC14&amp;"."&amp;IF(AD14="",0,AD14)&amp;IF(AE14="",0,AE14),IF(Z14="",0,Z14)&amp;IF(AA14="",0,AA14)&amp;":"&amp;IF(AB14="",0,AB14)&amp;AC14&amp;"."&amp;IF(AD14="",0,AD14)&amp;IF(AE14="",0,AE14)))</f>
        <v/>
      </c>
      <c r="AG14" s="160"/>
      <c r="AH14" s="53"/>
      <c r="AM14" s="112"/>
      <c r="AN14" s="112"/>
      <c r="AO14" s="112"/>
      <c r="AP14" s="112"/>
      <c r="AQ14" s="112"/>
      <c r="AR14" s="112"/>
      <c r="AS14" s="112"/>
      <c r="AT14" s="105"/>
      <c r="AU14" s="105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53"/>
      <c r="BJ14" s="194"/>
      <c r="BL14" s="35"/>
      <c r="BM14" s="237"/>
      <c r="BN14" s="238"/>
      <c r="BO14" s="238"/>
      <c r="BP14" s="238"/>
      <c r="BQ14" s="238"/>
      <c r="BR14" s="205"/>
      <c r="BS14" s="205"/>
      <c r="BT14" s="205"/>
      <c r="BU14" s="205"/>
      <c r="BV14" s="205"/>
      <c r="BW14" s="257"/>
      <c r="BX14" s="257"/>
      <c r="BY14" s="257"/>
      <c r="BZ14" s="257"/>
      <c r="CA14" s="257"/>
      <c r="CB14" s="257"/>
      <c r="CC14" s="257"/>
      <c r="CE14" s="257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</row>
    <row r="15" spans="1:105" ht="16.2" customHeight="1" x14ac:dyDescent="0.15">
      <c r="B15" s="54"/>
      <c r="C15" s="53"/>
      <c r="D15" s="5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12"/>
      <c r="Q15" s="112"/>
      <c r="R15" s="112"/>
      <c r="S15" s="112"/>
      <c r="T15" s="112"/>
      <c r="U15" s="112"/>
      <c r="V15" s="53"/>
      <c r="W15" s="53"/>
      <c r="X15" s="53"/>
      <c r="Z15" s="112"/>
      <c r="AA15" s="112"/>
      <c r="AB15" s="112"/>
      <c r="AC15" s="112"/>
      <c r="AD15" s="112"/>
      <c r="AE15" s="112"/>
      <c r="AF15" s="53"/>
      <c r="AG15" s="53"/>
      <c r="AH15" s="162"/>
      <c r="AI15" s="163"/>
      <c r="AJ15" s="163"/>
      <c r="AK15" s="163"/>
      <c r="AL15" s="53"/>
      <c r="AM15" s="53"/>
      <c r="AN15" s="112"/>
      <c r="AO15" s="112"/>
      <c r="AP15" s="112"/>
      <c r="AQ15" s="112"/>
      <c r="AR15" s="112"/>
      <c r="AS15" s="112"/>
      <c r="AT15" s="53"/>
      <c r="AU15" s="53"/>
      <c r="AV15" s="53"/>
      <c r="AX15" s="112"/>
      <c r="AY15" s="112"/>
      <c r="AZ15" s="112"/>
      <c r="BA15" s="112"/>
      <c r="BB15" s="112"/>
      <c r="BC15" s="112"/>
      <c r="BD15" s="53"/>
      <c r="BE15" s="53"/>
      <c r="BF15" s="162"/>
      <c r="BG15" s="163"/>
      <c r="BH15" s="163"/>
      <c r="BI15" s="163"/>
      <c r="BJ15" s="181"/>
      <c r="BK15" s="196" t="s">
        <v>95</v>
      </c>
      <c r="BT15" s="205"/>
      <c r="BU15" s="205"/>
      <c r="BV15" s="205"/>
      <c r="BW15" s="257"/>
      <c r="BX15" s="257"/>
      <c r="BY15" s="257"/>
      <c r="BZ15" s="257"/>
      <c r="CA15" s="257"/>
      <c r="CB15" s="257"/>
      <c r="CC15" s="257"/>
      <c r="CE15" s="257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</row>
    <row r="16" spans="1:105" ht="16.2" customHeight="1" x14ac:dyDescent="0.15">
      <c r="A16" s="53" t="s">
        <v>96</v>
      </c>
      <c r="B16" s="54"/>
      <c r="D16" s="58" t="s">
        <v>97</v>
      </c>
      <c r="E16" s="59"/>
      <c r="F16" s="59"/>
      <c r="G16" s="59"/>
      <c r="I16" s="59"/>
      <c r="J16" s="59"/>
      <c r="K16" s="59"/>
      <c r="L16" s="59"/>
      <c r="M16" s="59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64"/>
      <c r="AJ16" s="164"/>
      <c r="AK16" s="165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113"/>
      <c r="BF16" s="113"/>
      <c r="BG16" s="164"/>
      <c r="BH16" s="164"/>
      <c r="BI16" s="165"/>
      <c r="BJ16" s="197"/>
      <c r="BK16" s="198" t="s">
        <v>98</v>
      </c>
      <c r="BL16" s="35"/>
      <c r="BM16" s="239"/>
      <c r="BN16" s="238"/>
      <c r="BO16" s="238"/>
      <c r="BP16" s="238"/>
      <c r="BQ16" s="238"/>
      <c r="BS16" s="240" t="s">
        <v>99</v>
      </c>
      <c r="BT16" s="205"/>
      <c r="BU16" s="205"/>
      <c r="BV16" s="205"/>
      <c r="BW16" s="253"/>
      <c r="BX16" s="205"/>
      <c r="BY16" s="205"/>
      <c r="BZ16" s="253"/>
      <c r="CA16" s="205"/>
      <c r="CB16" s="253"/>
      <c r="CC16" s="205"/>
      <c r="CD16" s="253"/>
      <c r="CE16" s="205"/>
      <c r="CF16" s="270"/>
      <c r="CG16" s="270"/>
      <c r="CH16" s="270"/>
      <c r="CI16" s="270"/>
      <c r="CJ16" s="270"/>
      <c r="CK16" s="270"/>
      <c r="CL16" s="270"/>
      <c r="CM16" s="270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82"/>
      <c r="CZ16" s="274"/>
      <c r="DA16" s="274"/>
    </row>
    <row r="17" spans="1:152" ht="48" customHeight="1" x14ac:dyDescent="0.15">
      <c r="A17" s="60" t="s">
        <v>100</v>
      </c>
      <c r="B17" s="61" t="s">
        <v>101</v>
      </c>
      <c r="C17" s="62" t="s">
        <v>102</v>
      </c>
      <c r="D17" s="310" t="s">
        <v>103</v>
      </c>
      <c r="E17" s="310"/>
      <c r="F17" s="310" t="s">
        <v>104</v>
      </c>
      <c r="G17" s="310"/>
      <c r="H17" s="64" t="s">
        <v>53</v>
      </c>
      <c r="I17" s="63" t="s">
        <v>46</v>
      </c>
      <c r="J17" s="96" t="s">
        <v>105</v>
      </c>
      <c r="K17" s="63" t="s">
        <v>106</v>
      </c>
      <c r="L17" s="114" t="s">
        <v>107</v>
      </c>
      <c r="M17" s="114" t="s">
        <v>108</v>
      </c>
      <c r="N17" s="311" t="s">
        <v>109</v>
      </c>
      <c r="O17" s="312"/>
      <c r="P17" s="313" t="s">
        <v>110</v>
      </c>
      <c r="Q17" s="313"/>
      <c r="R17" s="313"/>
      <c r="S17" s="313"/>
      <c r="T17" s="313"/>
      <c r="U17" s="313"/>
      <c r="V17" s="313"/>
      <c r="W17" s="116"/>
      <c r="X17" s="311" t="s">
        <v>111</v>
      </c>
      <c r="Y17" s="312"/>
      <c r="Z17" s="313" t="s">
        <v>110</v>
      </c>
      <c r="AA17" s="313"/>
      <c r="AB17" s="313"/>
      <c r="AC17" s="313"/>
      <c r="AD17" s="313"/>
      <c r="AE17" s="313"/>
      <c r="AF17" s="313"/>
      <c r="AG17" s="116"/>
      <c r="AH17" s="115" t="s">
        <v>112</v>
      </c>
      <c r="AI17" s="166" t="s">
        <v>113</v>
      </c>
      <c r="AJ17" s="114" t="s">
        <v>114</v>
      </c>
      <c r="AK17" s="167"/>
      <c r="AL17" s="167"/>
      <c r="AM17" s="168"/>
      <c r="AN17" s="169"/>
      <c r="AO17" s="169"/>
      <c r="AP17" s="169"/>
      <c r="AQ17" s="169"/>
      <c r="AR17" s="169"/>
      <c r="AS17" s="169"/>
      <c r="AT17" s="169"/>
      <c r="AU17" s="177"/>
      <c r="AV17" s="167"/>
      <c r="AW17" s="168"/>
      <c r="AX17" s="169"/>
      <c r="AY17" s="169"/>
      <c r="AZ17" s="169"/>
      <c r="BA17" s="169"/>
      <c r="BB17" s="169"/>
      <c r="BC17" s="169"/>
      <c r="BD17" s="169"/>
      <c r="BE17" s="199"/>
      <c r="BF17" s="200" t="s">
        <v>115</v>
      </c>
      <c r="BG17" s="201" t="s">
        <v>116</v>
      </c>
      <c r="BH17" s="202" t="s">
        <v>117</v>
      </c>
      <c r="BI17" s="167"/>
      <c r="BJ17" s="203"/>
      <c r="BK17" s="204"/>
      <c r="BL17" s="205" t="s">
        <v>118</v>
      </c>
      <c r="BM17" s="238" t="s">
        <v>119</v>
      </c>
      <c r="BN17" s="205" t="s">
        <v>120</v>
      </c>
      <c r="BO17" s="205" t="s">
        <v>121</v>
      </c>
      <c r="BP17" s="205" t="s">
        <v>122</v>
      </c>
      <c r="BQ17" s="205" t="s">
        <v>123</v>
      </c>
      <c r="BS17" s="205" t="s">
        <v>124</v>
      </c>
      <c r="BT17" s="186"/>
      <c r="BU17" s="186"/>
      <c r="BV17" s="186"/>
      <c r="BW17" s="186"/>
      <c r="BX17" s="186"/>
      <c r="BY17" s="186"/>
      <c r="BZ17" s="186"/>
      <c r="CA17" s="186"/>
      <c r="CB17" s="186"/>
      <c r="CC17" s="205"/>
      <c r="CD17" s="253"/>
      <c r="CE17" s="186"/>
      <c r="CF17" s="253"/>
      <c r="CG17" s="186"/>
      <c r="CH17" s="271"/>
      <c r="CI17" s="271"/>
      <c r="CJ17" s="271"/>
      <c r="CK17" s="271"/>
      <c r="CL17" s="271"/>
      <c r="CM17" s="253" t="s">
        <v>125</v>
      </c>
      <c r="CN17" s="253"/>
      <c r="CO17" s="253"/>
      <c r="CP17" s="253"/>
      <c r="CQ17" s="205"/>
      <c r="CR17" s="205"/>
      <c r="CS17" s="253"/>
      <c r="CT17" s="253"/>
      <c r="CU17" s="283"/>
      <c r="CV17" s="253"/>
      <c r="CW17" s="253"/>
      <c r="CX17" s="253"/>
      <c r="CY17" s="186"/>
      <c r="CZ17" s="254"/>
      <c r="DA17" s="254"/>
      <c r="DB17" s="254"/>
      <c r="DC17" s="254"/>
      <c r="DD17" s="254"/>
      <c r="DE17" s="254"/>
      <c r="DF17" s="254"/>
      <c r="DG17" s="205" t="s">
        <v>126</v>
      </c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186"/>
      <c r="DU17" s="186"/>
      <c r="DV17" s="186"/>
      <c r="DW17" s="186"/>
      <c r="DX17" s="186"/>
      <c r="DY17" s="186"/>
      <c r="DZ17" s="186"/>
      <c r="EA17" s="253" t="s">
        <v>127</v>
      </c>
    </row>
    <row r="18" spans="1:152" ht="17.25" customHeight="1" x14ac:dyDescent="0.15">
      <c r="A18" s="65" t="s">
        <v>3</v>
      </c>
      <c r="B18" s="65"/>
      <c r="C18" s="66">
        <v>1</v>
      </c>
      <c r="D18" s="67" t="s">
        <v>128</v>
      </c>
      <c r="E18" s="68" t="s">
        <v>129</v>
      </c>
      <c r="F18" s="69" t="s">
        <v>130</v>
      </c>
      <c r="G18" s="70" t="s">
        <v>131</v>
      </c>
      <c r="H18" s="71">
        <v>6</v>
      </c>
      <c r="I18" s="107" t="s">
        <v>62</v>
      </c>
      <c r="J18" s="107" t="s">
        <v>132</v>
      </c>
      <c r="K18" s="117">
        <v>41802</v>
      </c>
      <c r="L18" s="107" t="s">
        <v>133</v>
      </c>
      <c r="M18" s="107">
        <v>12345678901</v>
      </c>
      <c r="N18" s="118" t="s">
        <v>69</v>
      </c>
      <c r="O18" s="119" t="s">
        <v>134</v>
      </c>
      <c r="P18" s="120"/>
      <c r="Q18" s="140">
        <v>6</v>
      </c>
      <c r="R18" s="120">
        <v>0</v>
      </c>
      <c r="S18" s="140">
        <v>2</v>
      </c>
      <c r="T18" s="120">
        <v>0</v>
      </c>
      <c r="U18" s="140">
        <v>0</v>
      </c>
      <c r="V18" s="141" t="str">
        <f>IF(S18="","",IF(AND(P18="",Q18=""),IF(R18="",0,R18)&amp;S18&amp;"."&amp;IF(T18="",0,T18)&amp;IF(U18="",0,U18),IF(P18="",0,P18)&amp;IF(Q18="",0,Q18)&amp;":"&amp;IF(R18="",0,R18)&amp;S18&amp;"."&amp;IF(T18="",0,T18)&amp;IF(U18="",0,U18)))</f>
        <v>06:02.00</v>
      </c>
      <c r="W18" s="141"/>
      <c r="X18" s="142" t="s">
        <v>69</v>
      </c>
      <c r="Y18" s="141" t="s">
        <v>135</v>
      </c>
      <c r="Z18" s="120"/>
      <c r="AA18" s="140"/>
      <c r="AB18" s="120">
        <v>1</v>
      </c>
      <c r="AC18" s="140">
        <v>4</v>
      </c>
      <c r="AD18" s="120">
        <v>6</v>
      </c>
      <c r="AE18" s="140">
        <v>1</v>
      </c>
      <c r="AF18" s="141" t="str">
        <f>IF(AC18="","",IF(AND(Z18="",AA18=""),IF(AB18="",0,AB18)&amp;AC18&amp;"."&amp;IF(AD18="",0,AD18)&amp;IF(AE18="",0,AE18),IF(Z18="",0,Z18)&amp;IF(AA18="",0,AA18)&amp;":"&amp;IF(AB18="",0,AB18)&amp;AC18&amp;"."&amp;IF(AD18="",0,AD18)&amp;IF(AE18="",0,AE18)))</f>
        <v>14.61</v>
      </c>
      <c r="AG18" s="141"/>
      <c r="AH18" s="135" t="s">
        <v>65</v>
      </c>
      <c r="AI18" s="170" t="s">
        <v>77</v>
      </c>
      <c r="AJ18" s="107" t="s">
        <v>2</v>
      </c>
      <c r="AK18" s="171"/>
      <c r="AL18" s="172"/>
      <c r="AM18" s="173"/>
      <c r="AN18" s="112"/>
      <c r="AO18" s="112"/>
      <c r="AP18" s="112"/>
      <c r="AQ18" s="112"/>
      <c r="AR18" s="112"/>
      <c r="AS18" s="112"/>
      <c r="AT18" s="59"/>
      <c r="AU18" s="59"/>
      <c r="AV18" s="52"/>
      <c r="AW18" s="59"/>
      <c r="AX18" s="112"/>
      <c r="AY18" s="112"/>
      <c r="AZ18" s="112"/>
      <c r="BA18" s="112"/>
      <c r="BB18" s="112"/>
      <c r="BC18" s="112"/>
      <c r="BD18" s="59"/>
      <c r="BE18" s="206"/>
      <c r="BF18" s="207" t="s">
        <v>82</v>
      </c>
      <c r="BG18" s="208" t="s">
        <v>31</v>
      </c>
      <c r="BH18" s="209"/>
      <c r="BI18" s="171"/>
      <c r="BJ18" s="203"/>
      <c r="BK18" s="210" t="str">
        <f t="array" aca="1" ref="BK18" ca="1">IF(クラス・種目リスト!$J$78=1,$C$4&amp;INDIRECT("$C18")&amp;RIGHT(INDIRECT("$H18"),1),$C$4&amp;INDIRECT("$C18"))</f>
        <v>小学16</v>
      </c>
      <c r="BL18" s="211" t="str">
        <f ca="1">IFERROR(VLOOKUP($BK18,クラス・種目リスト!$A$67:$H$82,3,FALSE),"-")</f>
        <v>６年男子</v>
      </c>
      <c r="BM18" s="211" t="str">
        <f ca="1">IFERROR(VLOOKUP($BK18,クラス・種目リスト!$A$67:$H$82,4,FALSE),"-")</f>
        <v>-</v>
      </c>
      <c r="BN18" s="211" t="str">
        <f ca="1">IFERROR(VLOOKUP($BK18,クラス・種目リスト!$A$67:$H$82,5,FALSE),"-")</f>
        <v>-</v>
      </c>
      <c r="BO18" s="211" t="str">
        <f ca="1">IFERROR(VLOOKUP($BK18,クラス・種目リスト!$A$67:$H$82,6,FALSE),"-")</f>
        <v>-</v>
      </c>
      <c r="BP18" s="211" t="str">
        <f ca="1">IFERROR(VLOOKUP($BK18,クラス・種目リスト!$A$67:$H$82,7,FALSE),"-")</f>
        <v>-</v>
      </c>
      <c r="BQ18" s="211" t="str">
        <f ca="1">IFERROR(VLOOKUP($BK18,クラス・種目リスト!$A$67:$H$82,8,FALSE),"-")</f>
        <v>-</v>
      </c>
      <c r="BR18" s="241"/>
      <c r="BS18" s="242" t="str">
        <f t="array" aca="1" ref="BS18" ca="1">IFERROR(VLOOKUP(INDIRECT("N18"),クラス・種目リスト!$A$2:$AF$48,3,FALSE),"-")</f>
        <v>100m</v>
      </c>
      <c r="BT18" s="242" t="str">
        <f t="array" aca="1" ref="BT18" ca="1">IFERROR(VLOOKUP(INDIRECT("N18"),クラス・種目リスト!$A$2:$AF$48,4,FALSE),"-")</f>
        <v>1500m</v>
      </c>
      <c r="BU18" s="242" t="str">
        <f t="array" aca="1" ref="BU18" ca="1">IFERROR(VLOOKUP(INDIRECT("N18"),クラス・種目リスト!$A$2:$AF$48,5,FALSE),"-")</f>
        <v>80mH</v>
      </c>
      <c r="BV18" s="242" t="str">
        <f t="array" aca="1" ref="BV18" ca="1">IFERROR(VLOOKUP(INDIRECT("N18"),クラス・種目リスト!$A$2:$AF$48,6,FALSE),"-")</f>
        <v>走高跳</v>
      </c>
      <c r="BW18" s="242" t="str">
        <f t="array" aca="1" ref="BW18" ca="1">IFERROR(VLOOKUP(INDIRECT("N18"),クラス・種目リスト!$A$2:$AF$48,7,FALSE),"-")</f>
        <v>走幅跳</v>
      </c>
      <c r="BX18" s="242" t="str">
        <f t="array" aca="1" ref="BX18" ca="1">IFERROR(VLOOKUP(INDIRECT("N18"),クラス・種目リスト!$A$2:$AF$48,8,FALSE),"-")</f>
        <v>ｼﾞｬﾍﾞﾘｯｸﾎﾞｰﾙ投</v>
      </c>
      <c r="BY18" s="242" t="str">
        <f t="array" aca="1" ref="BY18" ca="1">IFERROR(VLOOKUP(INDIRECT("N18"),クラス・種目リスト!$A$2:$AF$48,9,FALSE),"-")</f>
        <v>砲丸投(2.721kg)</v>
      </c>
      <c r="BZ18" s="242" t="str">
        <f t="array" aca="1" ref="BZ18" ca="1">IFERROR(VLOOKUP(INDIRECT("N18"),クラス・種目リスト!$A$2:$AF$48,10,FALSE),"-")</f>
        <v>ｺﾝﾊﾞｲﾝﾄﾞA</v>
      </c>
      <c r="CA18" s="242" t="str">
        <f t="array" aca="1" ref="CA18" ca="1">IFERROR(VLOOKUP(INDIRECT("N18"),クラス・種目リスト!$A$2:$AF$48,11,FALSE),"-")</f>
        <v>ｺﾝﾊﾞｲﾝﾄﾞB</v>
      </c>
      <c r="CB18" s="242" t="str">
        <f t="array" aca="1" ref="CB18" ca="1">IFERROR(VLOOKUP(INDIRECT("N18"),クラス・種目リスト!$A$2:$AF$48,12,FALSE),"-")</f>
        <v>-</v>
      </c>
      <c r="CC18" s="242" t="str">
        <f t="array" aca="1" ref="CC18" ca="1">IFERROR(VLOOKUP(INDIRECT("N18"),クラス・種目リスト!$A$2:$AF$48,13,FALSE),"-")</f>
        <v>-</v>
      </c>
      <c r="CD18" s="242" t="str">
        <f t="array" aca="1" ref="CD18" ca="1">IFERROR(VLOOKUP(INDIRECT("N18"),クラス・種目リスト!$A$2:$AF$48,14,FALSE),"-")</f>
        <v>-</v>
      </c>
      <c r="CE18" s="242" t="str">
        <f t="array" aca="1" ref="CE18" ca="1">IFERROR(VLOOKUP(INDIRECT("N18"),クラス・種目リスト!$A$2:$AF$48,15,FALSE),"-")</f>
        <v>-</v>
      </c>
      <c r="CF18" s="242" t="str">
        <f t="array" aca="1" ref="CF18" ca="1">IFERROR(VLOOKUP(INDIRECT("N18"),クラス・種目リスト!$A$2:$AF$48,16,FALSE),"-")</f>
        <v>-</v>
      </c>
      <c r="CG18" s="242" t="str">
        <f t="array" aca="1" ref="CG18" ca="1">IFERROR(VLOOKUP(INDIRECT("N18"),クラス・種目リスト!$A$2:$AF$48,17,FALSE),"-")</f>
        <v>-</v>
      </c>
      <c r="CH18" s="186">
        <f ca="1">COUNTIF(BS18:CG18,O18)</f>
        <v>1</v>
      </c>
      <c r="CI18" s="186"/>
      <c r="CJ18" s="186"/>
      <c r="CK18" s="186"/>
      <c r="CL18" s="186"/>
      <c r="CM18" s="242" t="str">
        <f t="array" aca="1" ref="CM18" ca="1">IFERROR(VLOOKUP(INDIRECT("X18"),クラス・種目リスト!$A$2:$AF$48,3,FALSE),"-")</f>
        <v>100m</v>
      </c>
      <c r="CN18" s="242" t="str">
        <f t="array" aca="1" ref="CN18" ca="1">IFERROR(VLOOKUP(INDIRECT("X18"),クラス・種目リスト!$A$2:$AF$48,4,FALSE),"-")</f>
        <v>1500m</v>
      </c>
      <c r="CO18" s="242" t="str">
        <f t="array" aca="1" ref="CO18" ca="1">IFERROR(VLOOKUP(INDIRECT("X18"),クラス・種目リスト!$A$2:$AF$48,5,FALSE),"-")</f>
        <v>80mH</v>
      </c>
      <c r="CP18" s="242" t="str">
        <f t="array" aca="1" ref="CP18" ca="1">IFERROR(VLOOKUP(INDIRECT("X18"),クラス・種目リスト!$A$2:$AF$48,6,FALSE),"-")</f>
        <v>走高跳</v>
      </c>
      <c r="CQ18" s="242" t="str">
        <f t="array" aca="1" ref="CQ18" ca="1">IFERROR(VLOOKUP(INDIRECT("X18"),クラス・種目リスト!$A$2:$AF$48,7,FALSE),"-")</f>
        <v>走幅跳</v>
      </c>
      <c r="CR18" s="242" t="str">
        <f t="array" aca="1" ref="CR18" ca="1">IFERROR(VLOOKUP(INDIRECT("X18"),クラス・種目リスト!$A$2:$AF$48,8,FALSE),"-")</f>
        <v>ｼﾞｬﾍﾞﾘｯｸﾎﾞｰﾙ投</v>
      </c>
      <c r="CS18" s="242" t="str">
        <f t="array" aca="1" ref="CS18" ca="1">IFERROR(VLOOKUP(INDIRECT("X18"),クラス・種目リスト!$A$2:$AF$48,9,FALSE),"-")</f>
        <v>砲丸投(2.721kg)</v>
      </c>
      <c r="CT18" s="242" t="str">
        <f t="array" aca="1" ref="CT18" ca="1">IFERROR(VLOOKUP(INDIRECT("X18"),クラス・種目リスト!$A$2:$AF$48,10,FALSE),"-")</f>
        <v>ｺﾝﾊﾞｲﾝﾄﾞA</v>
      </c>
      <c r="CU18" s="242" t="str">
        <f t="array" aca="1" ref="CU18" ca="1">IFERROR(VLOOKUP(INDIRECT("X18"),クラス・種目リスト!$A$2:$AF$48,11,FALSE),"-")</f>
        <v>ｺﾝﾊﾞｲﾝﾄﾞB</v>
      </c>
      <c r="CV18" s="242" t="str">
        <f t="array" aca="1" ref="CV18" ca="1">IFERROR(VLOOKUP(INDIRECT("X18"),クラス・種目リスト!$A$2:$AF$48,12,FALSE),"-")</f>
        <v>-</v>
      </c>
      <c r="CW18" s="242" t="str">
        <f t="array" aca="1" ref="CW18" ca="1">IFERROR(VLOOKUP(INDIRECT("X18"),クラス・種目リスト!$A$2:$AF$48,13,FALSE),"-")</f>
        <v>-</v>
      </c>
      <c r="CX18" s="242" t="str">
        <f t="array" aca="1" ref="CX18" ca="1">IFERROR(VLOOKUP(INDIRECT("X18"),クラス・種目リスト!$A$2:$AF$48,14,FALSE),"-")</f>
        <v>-</v>
      </c>
      <c r="CY18" s="242" t="str">
        <f t="array" aca="1" ref="CY18" ca="1">IFERROR(VLOOKUP(INDIRECT("X18"),クラス・種目リスト!$A$2:$AF$48,15,FALSE),"-")</f>
        <v>-</v>
      </c>
      <c r="CZ18" s="242" t="str">
        <f t="array" aca="1" ref="CZ18" ca="1">IFERROR(VLOOKUP(INDIRECT("X18"),クラス・種目リスト!$A$2:$AF$48,16,FALSE),"-")</f>
        <v>-</v>
      </c>
      <c r="DA18" s="242" t="str">
        <f t="array" aca="1" ref="DA18" ca="1">IFERROR(VLOOKUP(INDIRECT("X18"),クラス・種目リスト!$A$2:$AF$48,17,FALSE),"-")</f>
        <v>-</v>
      </c>
      <c r="DB18" s="186">
        <f ca="1">COUNTIF(CM18:DA18,Y18)</f>
        <v>1</v>
      </c>
      <c r="DC18" s="186"/>
      <c r="DD18" s="186"/>
      <c r="DE18" s="186"/>
      <c r="DF18" s="186"/>
      <c r="DG18" s="242" t="str">
        <f t="array" aca="1" ref="DG18" ca="1">IFERROR(VLOOKUP(INDIRECT("AL18"),クラス・種目リスト!$A$2:$AF$48,18,FALSE),"-")</f>
        <v>-</v>
      </c>
      <c r="DH18" s="242" t="str">
        <f t="array" aca="1" ref="DH18" ca="1">IFERROR(VLOOKUP(INDIRECT("AL18"),クラス・種目リスト!$A$2:$AF$48,19,FALSE),"-")</f>
        <v>-</v>
      </c>
      <c r="DI18" s="242" t="str">
        <f t="array" aca="1" ref="DI18" ca="1">IFERROR(VLOOKUP(INDIRECT("AL18"),クラス・種目リスト!$A$2:$AF$48,20,FALSE),"-")</f>
        <v>-</v>
      </c>
      <c r="DJ18" s="242" t="str">
        <f t="array" aca="1" ref="DJ18" ca="1">IFERROR(VLOOKUP(INDIRECT("AL18"),クラス・種目リスト!$A$2:$AF$48,21,FALSE),"-")</f>
        <v>-</v>
      </c>
      <c r="DK18" s="242" t="str">
        <f t="array" aca="1" ref="DK18" ca="1">IFERROR(VLOOKUP(INDIRECT("AL18"),クラス・種目リスト!$A$2:$AF$48,22,FALSE),"-")</f>
        <v>-</v>
      </c>
      <c r="DL18" s="242" t="str">
        <f t="array" aca="1" ref="DL18" ca="1">IFERROR(VLOOKUP(INDIRECT("AL18"),クラス・種目リスト!$A$2:$AF$48,23,FALSE),"-")</f>
        <v>-</v>
      </c>
      <c r="DM18" s="242" t="str">
        <f t="array" aca="1" ref="DM18" ca="1">IFERROR(VLOOKUP(INDIRECT("AL18"),クラス・種目リスト!$A$2:$AF$48,24,FALSE),"-")</f>
        <v>-</v>
      </c>
      <c r="DN18" s="242" t="str">
        <f t="array" aca="1" ref="DN18" ca="1">IFERROR(VLOOKUP(INDIRECT("AL18"),クラス・種目リスト!$A$2:$AF$48,25,FALSE),"-")</f>
        <v>-</v>
      </c>
      <c r="DO18" s="242" t="str">
        <f t="array" aca="1" ref="DO18" ca="1">IFERROR(VLOOKUP(INDIRECT("AL18"),クラス・種目リスト!$A$2:$AF$48,26,FALSE),"-")</f>
        <v>-</v>
      </c>
      <c r="DP18" s="242" t="str">
        <f t="array" aca="1" ref="DP18" ca="1">IFERROR(VLOOKUP(INDIRECT("AL18"),クラス・種目リスト!$A$2:$AF$48,27,FALSE),"-")</f>
        <v>-</v>
      </c>
      <c r="DQ18" s="242" t="str">
        <f t="array" aca="1" ref="DQ18" ca="1">IFERROR(VLOOKUP(INDIRECT("AL18"),クラス・種目リスト!$A$2:$AF$48,28,FALSE),"-")</f>
        <v>-</v>
      </c>
      <c r="DR18" s="242" t="str">
        <f t="array" aca="1" ref="DR18" ca="1">IFERROR(VLOOKUP(INDIRECT("AL18"),クラス・種目リスト!$A$2:$AF$48,29,FALSE),"-")</f>
        <v>-</v>
      </c>
      <c r="DS18" s="242" t="str">
        <f t="array" aca="1" ref="DS18" ca="1">IFERROR(VLOOKUP(INDIRECT("AL18"),クラス・種目リスト!$A$2:$AF$48,30,FALSE),"-")</f>
        <v>-</v>
      </c>
      <c r="DT18" s="242" t="str">
        <f t="array" aca="1" ref="DT18" ca="1">IFERROR(VLOOKUP(INDIRECT("AL18"),クラス・種目リスト!$A$2:$AF$48,31,FALSE),"-")</f>
        <v>-</v>
      </c>
      <c r="DU18" s="242" t="str">
        <f t="array" aca="1" ref="DU18" ca="1">IFERROR(VLOOKUP(INDIRECT("AL18"),クラス・種目リスト!$A$2:$AF$48,32,FALSE),"-")</f>
        <v>-</v>
      </c>
      <c r="DV18" s="186">
        <f ca="1">COUNTIF(DG18:DU18,AM18)</f>
        <v>0</v>
      </c>
      <c r="EA18" s="242" t="str">
        <f t="array" aca="1" ref="EA18" ca="1">IFERROR(VLOOKUP(INDIRECT("AV18"),クラス・種目リスト!$A$2:$AF$48,18,FALSE),"-")</f>
        <v>-</v>
      </c>
      <c r="EB18" s="242" t="str">
        <f t="array" aca="1" ref="EB18" ca="1">IFERROR(VLOOKUP(INDIRECT("AV18"),クラス・種目リスト!$A$2:$AF$48,19,FALSE),"-")</f>
        <v>-</v>
      </c>
      <c r="EC18" s="242" t="str">
        <f t="array" aca="1" ref="EC18" ca="1">IFERROR(VLOOKUP(INDIRECT("AV18"),クラス・種目リスト!$A$2:$AF$48,20,FALSE),"-")</f>
        <v>-</v>
      </c>
      <c r="ED18" s="242" t="str">
        <f t="array" aca="1" ref="ED18" ca="1">IFERROR(VLOOKUP(INDIRECT("AV18"),クラス・種目リスト!$A$2:$AF$48,21,FALSE),"-")</f>
        <v>-</v>
      </c>
      <c r="EE18" s="242" t="str">
        <f t="array" aca="1" ref="EE18" ca="1">IFERROR(VLOOKUP(INDIRECT("AV18"),クラス・種目リスト!$A$2:$AF$48,22,FALSE),"-")</f>
        <v>-</v>
      </c>
      <c r="EF18" s="242" t="str">
        <f t="array" aca="1" ref="EF18" ca="1">IFERROR(VLOOKUP(INDIRECT("AV18"),クラス・種目リスト!$A$2:$AF$48,23,FALSE),"-")</f>
        <v>-</v>
      </c>
      <c r="EG18" s="242" t="str">
        <f t="array" aca="1" ref="EG18" ca="1">IFERROR(VLOOKUP(INDIRECT("AV18"),クラス・種目リスト!$A$2:$AF$48,24,FALSE),"-")</f>
        <v>-</v>
      </c>
      <c r="EH18" s="242" t="str">
        <f t="array" aca="1" ref="EH18" ca="1">IFERROR(VLOOKUP(INDIRECT("AV18"),クラス・種目リスト!$A$2:$AF$48,25,FALSE),"-")</f>
        <v>-</v>
      </c>
      <c r="EI18" s="242" t="str">
        <f t="array" aca="1" ref="EI18" ca="1">IFERROR(VLOOKUP(INDIRECT("AV18"),クラス・種目リスト!$A$2:$AF$48,26,FALSE),"-")</f>
        <v>-</v>
      </c>
      <c r="EJ18" s="242" t="str">
        <f t="array" aca="1" ref="EJ18" ca="1">IFERROR(VLOOKUP(INDIRECT("AV18"),クラス・種目リスト!$A$2:$AF$48,27,FALSE),"-")</f>
        <v>-</v>
      </c>
      <c r="EK18" s="242" t="str">
        <f t="array" aca="1" ref="EK18" ca="1">IFERROR(VLOOKUP(INDIRECT("AV18"),クラス・種目リスト!$A$2:$AF$48,28,FALSE),"-")</f>
        <v>-</v>
      </c>
      <c r="EL18" s="242" t="str">
        <f t="array" aca="1" ref="EL18" ca="1">IFERROR(VLOOKUP(INDIRECT("AV18"),クラス・種目リスト!$A$2:$AF$48,29,FALSE),"-")</f>
        <v>-</v>
      </c>
      <c r="EM18" s="242" t="str">
        <f t="array" aca="1" ref="EM18" ca="1">IFERROR(VLOOKUP(INDIRECT("AV18"),クラス・種目リスト!$A$2:$AF$48,30,FALSE),"-")</f>
        <v>-</v>
      </c>
      <c r="EN18" s="242" t="str">
        <f t="array" aca="1" ref="EN18" ca="1">IFERROR(VLOOKUP(INDIRECT("AV18"),クラス・種目リスト!$A$2:$AF$48,31,FALSE),"-")</f>
        <v>-</v>
      </c>
      <c r="EO18" s="242" t="str">
        <f t="array" aca="1" ref="EO18" ca="1">IFERROR(VLOOKUP(INDIRECT("AV18"),クラス・種目リスト!$A$2:$AF$48,32,FALSE),"-")</f>
        <v>-</v>
      </c>
      <c r="EP18" s="186">
        <f ca="1">COUNTIF(EA18:EO18,AW18)</f>
        <v>0</v>
      </c>
      <c r="EV18" s="284">
        <f t="array" aca="1" ref="EV18" ca="1">IF(INDIRECT("O18")="-",0,COUNTA(INDIRECT("O18")))+IF(INDIRECT("Y18")="-",0,COUNTA(INDIRECT("Y18")))+IF(INDIRECT("AM18")="-",0,COUNTA(INDIRECT("AM18")))+IF(INDIRECT("AW18")="-",0,COUNTA(INDIRECT("AW18")))</f>
        <v>2</v>
      </c>
    </row>
    <row r="19" spans="1:152" ht="19.5" customHeight="1" x14ac:dyDescent="0.15">
      <c r="A19" s="72" t="s">
        <v>3</v>
      </c>
      <c r="B19" s="73" t="str">
        <f t="shared" ref="B19:B62" si="4">IF(OR(A19="",A19="※"),"",A19)</f>
        <v/>
      </c>
      <c r="C19" s="74"/>
      <c r="D19" s="75"/>
      <c r="E19" s="76"/>
      <c r="F19" s="77"/>
      <c r="G19" s="78"/>
      <c r="H19" s="79"/>
      <c r="I19" s="121" t="str">
        <f>IF($D19="","",SUBSTITUTE(SUBSTITUTE($G$4,"学",""),"校",""))</f>
        <v/>
      </c>
      <c r="J19" s="122" t="str">
        <f>IF($D19="","",ASC($G$3))</f>
        <v/>
      </c>
      <c r="K19" s="123"/>
      <c r="L19" s="122" t="str">
        <f>IF($D19="","",IF($C$4="中学","J",IF($C$4="高校","H",IF($C$4="小学","S",""))))</f>
        <v/>
      </c>
      <c r="M19" s="124"/>
      <c r="N19" s="125"/>
      <c r="O19" s="126"/>
      <c r="P19" s="127"/>
      <c r="Q19" s="143"/>
      <c r="R19" s="127"/>
      <c r="S19" s="144"/>
      <c r="T19" s="127"/>
      <c r="U19" s="144"/>
      <c r="V19" s="145" t="str">
        <f>IF(S19="","",IF(AND(P19="",Q19=""),IF(R19="",0,R19)&amp;S19&amp;"."&amp;IF(T19="",0,T19)&amp;IF(U19="",0,U19),IF(P19="",0,P19)&amp;IF(Q19="",0,Q19)&amp;":"&amp;IF(R19="",0,R19)&amp;S19&amp;"."&amp;IF(T19="",0,T19)&amp;IF(U19="",0,U19)))</f>
        <v/>
      </c>
      <c r="W19" s="146"/>
      <c r="X19" s="147"/>
      <c r="Y19" s="126"/>
      <c r="Z19" s="127"/>
      <c r="AA19" s="143"/>
      <c r="AB19" s="157"/>
      <c r="AC19" s="144"/>
      <c r="AD19" s="158"/>
      <c r="AE19" s="144"/>
      <c r="AF19" s="145" t="str">
        <f>IF(AC19="","",IF(AND(Z19="",AA19=""),IF(AB19="",0,AB19)&amp;AC19&amp;"."&amp;IF(AD19="",0,AD19)&amp;IF(AE19="",0,AE19),IF(Z19="",0,Z19)&amp;IF(AA19="",0,AA19)&amp;":"&amp;IF(AB19="",0,AB19)&amp;AC19&amp;"."&amp;IF(AD19="",0,AD19)&amp;IF(AE19="",0,AE19)))</f>
        <v/>
      </c>
      <c r="AG19" s="146"/>
      <c r="AH19" s="147"/>
      <c r="AI19" s="174" t="str">
        <f>IF(AH19="","-","")</f>
        <v>-</v>
      </c>
      <c r="AJ19" s="175"/>
      <c r="AK19" s="52"/>
      <c r="AL19" s="159"/>
      <c r="AM19" s="59"/>
      <c r="AN19" s="112"/>
      <c r="AO19" s="112"/>
      <c r="AP19" s="112"/>
      <c r="AQ19" s="112"/>
      <c r="AR19" s="112"/>
      <c r="AS19" s="112"/>
      <c r="AT19" s="59"/>
      <c r="AU19" s="59"/>
      <c r="AV19" s="159"/>
      <c r="AW19" s="59"/>
      <c r="AX19" s="112"/>
      <c r="AY19" s="112"/>
      <c r="AZ19" s="112"/>
      <c r="BA19" s="112"/>
      <c r="BB19" s="112"/>
      <c r="BC19" s="112"/>
      <c r="BD19" s="59"/>
      <c r="BE19" s="146"/>
      <c r="BF19" s="212"/>
      <c r="BG19" s="174" t="str">
        <f>IF(BF19="","-","")</f>
        <v>-</v>
      </c>
      <c r="BH19" s="174" t="str">
        <f t="array" aca="1" ref="BH19" ca="1">IF(INDIRECT("D19")="","",IFERROR(HLOOKUP($E$4,$BL$2:$BW$3,2,FALSE),""))</f>
        <v/>
      </c>
      <c r="BI19" s="52"/>
      <c r="BJ19" s="87"/>
      <c r="BK19" s="213" t="str">
        <f t="array" aca="1" ref="BK19" ca="1">IF(クラス・種目リスト!$J$78=1,$C$4&amp;INDIRECT("$C19")&amp;RIGHT(INDIRECT("$H19"),1),$C$4&amp;INDIRECT("$C19"))</f>
        <v>小学</v>
      </c>
      <c r="BL19" s="214" t="str">
        <f ca="1">IFERROR(VLOOKUP($BK19,クラス・種目リスト!$A$67:$H$82,3,FALSE),"-")</f>
        <v>-</v>
      </c>
      <c r="BM19" s="214" t="str">
        <f ca="1">IFERROR(VLOOKUP($BK19,クラス・種目リスト!$A$67:$H$82,4,FALSE),"-")</f>
        <v>-</v>
      </c>
      <c r="BN19" s="214" t="str">
        <f ca="1">IFERROR(VLOOKUP($BK19,クラス・種目リスト!$A$67:$H$82,5,FALSE),"-")</f>
        <v>-</v>
      </c>
      <c r="BO19" s="214" t="str">
        <f ca="1">IFERROR(VLOOKUP($BK19,クラス・種目リスト!$A$67:$H$82,6,FALSE),"-")</f>
        <v>-</v>
      </c>
      <c r="BP19" s="214" t="str">
        <f ca="1">IFERROR(VLOOKUP($BK19,クラス・種目リスト!$A$67:$H$82,7,FALSE),"-")</f>
        <v>-</v>
      </c>
      <c r="BQ19" s="214" t="str">
        <f ca="1">IFERROR(VLOOKUP($BK19,クラス・種目リスト!$A$67:$H$82,8,FALSE),"-")</f>
        <v>-</v>
      </c>
      <c r="BS19" s="186" t="str">
        <f t="array" aca="1" ref="BS19" ca="1">IFERROR(VLOOKUP(INDIRECT("N19"),クラス・種目リスト!$A$2:$AF$48,3,FALSE),"-")</f>
        <v>-</v>
      </c>
      <c r="BT19" s="186" t="str">
        <f t="array" aca="1" ref="BT19" ca="1">IFERROR(VLOOKUP(INDIRECT("N19"),クラス・種目リスト!$A$2:$AF$48,4,FALSE),"-")</f>
        <v>-</v>
      </c>
      <c r="BU19" s="186" t="str">
        <f t="array" aca="1" ref="BU19" ca="1">IFERROR(VLOOKUP(INDIRECT("N19"),クラス・種目リスト!$A$2:$AF$48,5,FALSE),"-")</f>
        <v>-</v>
      </c>
      <c r="BV19" s="186" t="str">
        <f t="array" aca="1" ref="BV19" ca="1">IFERROR(VLOOKUP(INDIRECT("N19"),クラス・種目リスト!$A$2:$AF$48,6,FALSE),"-")</f>
        <v>-</v>
      </c>
      <c r="BW19" s="186" t="str">
        <f t="array" aca="1" ref="BW19" ca="1">IFERROR(VLOOKUP(INDIRECT("N19"),クラス・種目リスト!$A$2:$AF$48,7,FALSE),"-")</f>
        <v>-</v>
      </c>
      <c r="BX19" s="186" t="str">
        <f t="array" aca="1" ref="BX19" ca="1">IFERROR(VLOOKUP(INDIRECT("N19"),クラス・種目リスト!$A$2:$AF$48,8,FALSE),"-")</f>
        <v>-</v>
      </c>
      <c r="BY19" s="186" t="str">
        <f t="array" aca="1" ref="BY19" ca="1">IFERROR(VLOOKUP(INDIRECT("N19"),クラス・種目リスト!$A$2:$AF$48,9,FALSE),"-")</f>
        <v>-</v>
      </c>
      <c r="BZ19" s="186" t="str">
        <f t="array" aca="1" ref="BZ19" ca="1">IFERROR(VLOOKUP(INDIRECT("N19"),クラス・種目リスト!$A$2:$AF$48,10,FALSE),"-")</f>
        <v>-</v>
      </c>
      <c r="CA19" s="186" t="str">
        <f t="array" aca="1" ref="CA19" ca="1">IFERROR(VLOOKUP(INDIRECT("N19"),クラス・種目リスト!$A$2:$AF$48,11,FALSE),"-")</f>
        <v>-</v>
      </c>
      <c r="CB19" s="186" t="str">
        <f t="array" aca="1" ref="CB19" ca="1">IFERROR(VLOOKUP(INDIRECT("N19"),クラス・種目リスト!$A$2:$AF$48,12,FALSE),"-")</f>
        <v>-</v>
      </c>
      <c r="CC19" s="186" t="str">
        <f t="array" aca="1" ref="CC19" ca="1">IFERROR(VLOOKUP(INDIRECT("N19"),クラス・種目リスト!$A$2:$AF$48,13,FALSE),"-")</f>
        <v>-</v>
      </c>
      <c r="CD19" s="186" t="str">
        <f t="array" aca="1" ref="CD19" ca="1">IFERROR(VLOOKUP(INDIRECT("N19"),クラス・種目リスト!$A$2:$AF$48,14,FALSE),"-")</f>
        <v>-</v>
      </c>
      <c r="CE19" s="186" t="str">
        <f t="array" aca="1" ref="CE19" ca="1">IFERROR(VLOOKUP(INDIRECT("N19"),クラス・種目リスト!$A$2:$AF$48,15,FALSE),"-")</f>
        <v>-</v>
      </c>
      <c r="CF19" s="186" t="str">
        <f t="array" aca="1" ref="CF19" ca="1">IFERROR(VLOOKUP(INDIRECT("N19"),クラス・種目リスト!$A$2:$AF$48,16,FALSE),"-")</f>
        <v>-</v>
      </c>
      <c r="CG19" s="186" t="str">
        <f t="array" aca="1" ref="CG19" ca="1">IFERROR(VLOOKUP(INDIRECT("N19"),クラス・種目リスト!$A$2:$AF$48,17,FALSE),"-")</f>
        <v>-</v>
      </c>
      <c r="CH19" s="186">
        <f ca="1">COUNTIF(BS19:CG19,O19)</f>
        <v>0</v>
      </c>
      <c r="CI19" s="186"/>
      <c r="CJ19" s="186"/>
      <c r="CK19" s="186"/>
      <c r="CL19" s="186"/>
      <c r="CM19" s="186" t="str">
        <f t="array" aca="1" ref="CM19" ca="1">IFERROR(VLOOKUP(INDIRECT("X19"),クラス・種目リスト!$A$2:$AF$48,3,FALSE),"-")</f>
        <v>-</v>
      </c>
      <c r="CN19" s="186" t="str">
        <f t="array" aca="1" ref="CN19" ca="1">IFERROR(VLOOKUP(INDIRECT("X19"),クラス・種目リスト!$A$2:$AF$48,4,FALSE),"-")</f>
        <v>-</v>
      </c>
      <c r="CO19" s="186" t="str">
        <f t="array" aca="1" ref="CO19" ca="1">IFERROR(VLOOKUP(INDIRECT("X19"),クラス・種目リスト!$A$2:$AF$48,5,FALSE),"-")</f>
        <v>-</v>
      </c>
      <c r="CP19" s="186" t="str">
        <f t="array" aca="1" ref="CP19" ca="1">IFERROR(VLOOKUP(INDIRECT("X19"),クラス・種目リスト!$A$2:$AF$48,6,FALSE),"-")</f>
        <v>-</v>
      </c>
      <c r="CQ19" s="186" t="str">
        <f t="array" aca="1" ref="CQ19" ca="1">IFERROR(VLOOKUP(INDIRECT("X19"),クラス・種目リスト!$A$2:$AF$48,7,FALSE),"-")</f>
        <v>-</v>
      </c>
      <c r="CR19" s="186" t="str">
        <f t="array" aca="1" ref="CR19" ca="1">IFERROR(VLOOKUP(INDIRECT("X19"),クラス・種目リスト!$A$2:$AF$48,8,FALSE),"-")</f>
        <v>-</v>
      </c>
      <c r="CS19" s="186" t="str">
        <f t="array" aca="1" ref="CS19" ca="1">IFERROR(VLOOKUP(INDIRECT("X19"),クラス・種目リスト!$A$2:$AF$48,9,FALSE),"-")</f>
        <v>-</v>
      </c>
      <c r="CT19" s="186" t="str">
        <f t="array" aca="1" ref="CT19" ca="1">IFERROR(VLOOKUP(INDIRECT("X19"),クラス・種目リスト!$A$2:$AF$48,10,FALSE),"-")</f>
        <v>-</v>
      </c>
      <c r="CU19" s="186" t="str">
        <f t="array" aca="1" ref="CU19" ca="1">IFERROR(VLOOKUP(INDIRECT("X19"),クラス・種目リスト!$A$2:$AF$48,11,FALSE),"-")</f>
        <v>-</v>
      </c>
      <c r="CV19" s="186" t="str">
        <f t="array" aca="1" ref="CV19" ca="1">IFERROR(VLOOKUP(INDIRECT("X19"),クラス・種目リスト!$A$2:$AF$48,12,FALSE),"-")</f>
        <v>-</v>
      </c>
      <c r="CW19" s="186" t="str">
        <f t="array" aca="1" ref="CW19" ca="1">IFERROR(VLOOKUP(INDIRECT("X19"),クラス・種目リスト!$A$2:$AF$48,13,FALSE),"-")</f>
        <v>-</v>
      </c>
      <c r="CX19" s="186" t="str">
        <f t="array" aca="1" ref="CX19" ca="1">IFERROR(VLOOKUP(INDIRECT("X19"),クラス・種目リスト!$A$2:$AF$48,14,FALSE),"-")</f>
        <v>-</v>
      </c>
      <c r="CY19" s="186" t="str">
        <f t="array" aca="1" ref="CY19" ca="1">IFERROR(VLOOKUP(INDIRECT("X19"),クラス・種目リスト!$A$2:$AF$48,15,FALSE),"-")</f>
        <v>-</v>
      </c>
      <c r="CZ19" s="186" t="str">
        <f t="array" aca="1" ref="CZ19" ca="1">IFERROR(VLOOKUP(INDIRECT("X19"),クラス・種目リスト!$A$2:$AF$48,16,FALSE),"-")</f>
        <v>-</v>
      </c>
      <c r="DA19" s="186" t="str">
        <f t="array" aca="1" ref="DA19" ca="1">IFERROR(VLOOKUP(INDIRECT("X19"),クラス・種目リスト!$A$2:$AF$48,17,FALSE),"-")</f>
        <v>-</v>
      </c>
      <c r="DB19" s="186">
        <f ca="1">COUNTIF(CM19:DA19,Y19)</f>
        <v>0</v>
      </c>
      <c r="DC19" s="186"/>
      <c r="DD19" s="186"/>
      <c r="DE19" s="186"/>
      <c r="DF19" s="186"/>
      <c r="DG19" s="186" t="str">
        <f t="array" aca="1" ref="DG19" ca="1">IFERROR(VLOOKUP(INDIRECT("AL19"),クラス・種目リスト!$A$2:$AF$48,18,FALSE),"-")</f>
        <v>-</v>
      </c>
      <c r="DH19" s="186" t="str">
        <f t="array" aca="1" ref="DH19" ca="1">IFERROR(VLOOKUP(INDIRECT("AL19"),クラス・種目リスト!$A$2:$AF$48,19,FALSE),"-")</f>
        <v>-</v>
      </c>
      <c r="DI19" s="186" t="str">
        <f t="array" aca="1" ref="DI19" ca="1">IFERROR(VLOOKUP(INDIRECT("AL19"),クラス・種目リスト!$A$2:$AF$48,20,FALSE),"-")</f>
        <v>-</v>
      </c>
      <c r="DJ19" s="186" t="str">
        <f t="array" aca="1" ref="DJ19" ca="1">IFERROR(VLOOKUP(INDIRECT("AL19"),クラス・種目リスト!$A$2:$AF$48,21,FALSE),"-")</f>
        <v>-</v>
      </c>
      <c r="DK19" s="186" t="str">
        <f t="array" aca="1" ref="DK19" ca="1">IFERROR(VLOOKUP(INDIRECT("AL19"),クラス・種目リスト!$A$2:$AF$48,22,FALSE),"-")</f>
        <v>-</v>
      </c>
      <c r="DL19" s="186" t="str">
        <f t="array" aca="1" ref="DL19" ca="1">IFERROR(VLOOKUP(INDIRECT("AL19"),クラス・種目リスト!$A$2:$AF$48,23,FALSE),"-")</f>
        <v>-</v>
      </c>
      <c r="DM19" s="186" t="str">
        <f t="array" aca="1" ref="DM19" ca="1">IFERROR(VLOOKUP(INDIRECT("AL19"),クラス・種目リスト!$A$2:$AF$48,24,FALSE),"-")</f>
        <v>-</v>
      </c>
      <c r="DN19" s="186" t="str">
        <f t="array" aca="1" ref="DN19" ca="1">IFERROR(VLOOKUP(INDIRECT("AL19"),クラス・種目リスト!$A$2:$AF$48,25,FALSE),"-")</f>
        <v>-</v>
      </c>
      <c r="DO19" s="186" t="str">
        <f t="array" aca="1" ref="DO19" ca="1">IFERROR(VLOOKUP(INDIRECT("AL19"),クラス・種目リスト!$A$2:$AF$48,26,FALSE),"-")</f>
        <v>-</v>
      </c>
      <c r="DP19" s="186" t="str">
        <f t="array" aca="1" ref="DP19" ca="1">IFERROR(VLOOKUP(INDIRECT("AL19"),クラス・種目リスト!$A$2:$AF$48,27,FALSE),"-")</f>
        <v>-</v>
      </c>
      <c r="DQ19" s="186" t="str">
        <f t="array" aca="1" ref="DQ19" ca="1">IFERROR(VLOOKUP(INDIRECT("AL19"),クラス・種目リスト!$A$2:$AF$48,28,FALSE),"-")</f>
        <v>-</v>
      </c>
      <c r="DR19" s="186" t="str">
        <f t="array" aca="1" ref="DR19" ca="1">IFERROR(VLOOKUP(INDIRECT("AL19"),クラス・種目リスト!$A$2:$AF$48,29,FALSE),"-")</f>
        <v>-</v>
      </c>
      <c r="DS19" s="186" t="str">
        <f t="array" aca="1" ref="DS19" ca="1">IFERROR(VLOOKUP(INDIRECT("AL19"),クラス・種目リスト!$A$2:$AF$48,30,FALSE),"-")</f>
        <v>-</v>
      </c>
      <c r="DT19" s="186" t="str">
        <f t="array" aca="1" ref="DT19" ca="1">IFERROR(VLOOKUP(INDIRECT("AL19"),クラス・種目リスト!$A$2:$AF$48,31,FALSE),"-")</f>
        <v>-</v>
      </c>
      <c r="DU19" s="186" t="str">
        <f t="array" aca="1" ref="DU19" ca="1">IFERROR(VLOOKUP(INDIRECT("AL19"),クラス・種目リスト!$A$2:$AF$48,32,FALSE),"-")</f>
        <v>-</v>
      </c>
      <c r="DV19" s="186">
        <f t="shared" ref="DV19:DV62" ca="1" si="5">COUNTIF(DG19:DU19,AM19)</f>
        <v>0</v>
      </c>
      <c r="EA19" s="186" t="str">
        <f t="array" aca="1" ref="EA19" ca="1">IFERROR(VLOOKUP(INDIRECT("AV19"),クラス・種目リスト!$A$2:$AF$48,18,FALSE),"-")</f>
        <v>-</v>
      </c>
      <c r="EB19" s="186" t="str">
        <f t="array" aca="1" ref="EB19" ca="1">IFERROR(VLOOKUP(INDIRECT("AV19"),クラス・種目リスト!$A$2:$AF$48,19,FALSE),"-")</f>
        <v>-</v>
      </c>
      <c r="EC19" s="186" t="str">
        <f t="array" aca="1" ref="EC19" ca="1">IFERROR(VLOOKUP(INDIRECT("AV19"),クラス・種目リスト!$A$2:$AF$48,20,FALSE),"-")</f>
        <v>-</v>
      </c>
      <c r="ED19" s="186" t="str">
        <f t="array" aca="1" ref="ED19" ca="1">IFERROR(VLOOKUP(INDIRECT("AV19"),クラス・種目リスト!$A$2:$AF$48,21,FALSE),"-")</f>
        <v>-</v>
      </c>
      <c r="EE19" s="186" t="str">
        <f t="array" aca="1" ref="EE19" ca="1">IFERROR(VLOOKUP(INDIRECT("AV19"),クラス・種目リスト!$A$2:$AF$48,22,FALSE),"-")</f>
        <v>-</v>
      </c>
      <c r="EF19" s="186" t="str">
        <f t="array" aca="1" ref="EF19" ca="1">IFERROR(VLOOKUP(INDIRECT("AV19"),クラス・種目リスト!$A$2:$AF$48,23,FALSE),"-")</f>
        <v>-</v>
      </c>
      <c r="EG19" s="186" t="str">
        <f t="array" aca="1" ref="EG19" ca="1">IFERROR(VLOOKUP(INDIRECT("AV19"),クラス・種目リスト!$A$2:$AF$48,24,FALSE),"-")</f>
        <v>-</v>
      </c>
      <c r="EH19" s="186" t="str">
        <f t="array" aca="1" ref="EH19" ca="1">IFERROR(VLOOKUP(INDIRECT("AV19"),クラス・種目リスト!$A$2:$AF$48,25,FALSE),"-")</f>
        <v>-</v>
      </c>
      <c r="EI19" s="186" t="str">
        <f t="array" aca="1" ref="EI19" ca="1">IFERROR(VLOOKUP(INDIRECT("AV19"),クラス・種目リスト!$A$2:$AF$48,26,FALSE),"-")</f>
        <v>-</v>
      </c>
      <c r="EJ19" s="186" t="str">
        <f t="array" aca="1" ref="EJ19" ca="1">IFERROR(VLOOKUP(INDIRECT("AV19"),クラス・種目リスト!$A$2:$AF$48,27,FALSE),"-")</f>
        <v>-</v>
      </c>
      <c r="EK19" s="186" t="str">
        <f t="array" aca="1" ref="EK19" ca="1">IFERROR(VLOOKUP(INDIRECT("AV19"),クラス・種目リスト!$A$2:$AF$48,28,FALSE),"-")</f>
        <v>-</v>
      </c>
      <c r="EL19" s="186" t="str">
        <f t="array" aca="1" ref="EL19" ca="1">IFERROR(VLOOKUP(INDIRECT("AV19"),クラス・種目リスト!$A$2:$AF$48,29,FALSE),"-")</f>
        <v>-</v>
      </c>
      <c r="EM19" s="186" t="str">
        <f t="array" aca="1" ref="EM19" ca="1">IFERROR(VLOOKUP(INDIRECT("AV19"),クラス・種目リスト!$A$2:$AF$48,30,FALSE),"-")</f>
        <v>-</v>
      </c>
      <c r="EN19" s="186" t="str">
        <f t="array" aca="1" ref="EN19" ca="1">IFERROR(VLOOKUP(INDIRECT("AV19"),クラス・種目リスト!$A$2:$AF$48,31,FALSE),"-")</f>
        <v>-</v>
      </c>
      <c r="EO19" s="186" t="str">
        <f t="array" aca="1" ref="EO19" ca="1">IFERROR(VLOOKUP(INDIRECT("AV19"),クラス・種目リスト!$A$2:$AF$48,32,FALSE),"-")</f>
        <v>-</v>
      </c>
      <c r="EP19" s="186">
        <f t="shared" ref="EP19:EP62" ca="1" si="6">COUNTIF(EA19:EO19,AW19)</f>
        <v>0</v>
      </c>
      <c r="EV19" s="39">
        <f t="array" aca="1" ref="EV19" ca="1">IF(INDIRECT("O19")="-",0,COUNTA(INDIRECT("O19")))+IF(INDIRECT("Y19")="-",0,COUNTA(INDIRECT("Y19")))+IF(INDIRECT("AM19")="-",0,COUNTA(INDIRECT("AM19")))+IF(INDIRECT("AW19")="-",0,COUNTA(INDIRECT("AW19")))</f>
        <v>0</v>
      </c>
    </row>
    <row r="20" spans="1:152" ht="19.5" customHeight="1" x14ac:dyDescent="0.15">
      <c r="A20" s="72" t="s">
        <v>3</v>
      </c>
      <c r="B20" s="73" t="str">
        <f t="shared" si="4"/>
        <v/>
      </c>
      <c r="C20" s="74"/>
      <c r="D20" s="80"/>
      <c r="E20" s="81"/>
      <c r="F20" s="82"/>
      <c r="G20" s="83"/>
      <c r="H20" s="84"/>
      <c r="I20" s="121" t="str">
        <f t="shared" ref="I20:I62" si="7">IF($D20="","",SUBSTITUTE(SUBSTITUTE($G$4,"学",""),"校",""))</f>
        <v/>
      </c>
      <c r="J20" s="122" t="str">
        <f t="shared" ref="J20:J62" si="8">IF($D20="","",ASC($G$3))</f>
        <v/>
      </c>
      <c r="K20" s="128"/>
      <c r="L20" s="122" t="str">
        <f t="shared" ref="L20:L62" si="9">IF($D20="","",ASC($C$4))</f>
        <v/>
      </c>
      <c r="M20" s="125"/>
      <c r="N20" s="125"/>
      <c r="O20" s="126"/>
      <c r="P20" s="127"/>
      <c r="Q20" s="143"/>
      <c r="R20" s="127"/>
      <c r="S20" s="144"/>
      <c r="T20" s="127"/>
      <c r="U20" s="144"/>
      <c r="V20" s="145" t="str">
        <f>IF(S20="","",IF(AND(P20="",Q20=""),IF(R20="",0,R20)&amp;S20&amp;"."&amp;IF(T20="",0,T20)&amp;IF(U20="",0,U20),IF(P20="",0,P20)&amp;IF(Q20="",0,Q20)&amp;":"&amp;IF(R20="",0,R20)&amp;S20&amp;"."&amp;IF(T20="",0,T20)&amp;IF(U20="",0,U20)))</f>
        <v/>
      </c>
      <c r="W20" s="148"/>
      <c r="X20" s="149"/>
      <c r="Y20" s="126"/>
      <c r="Z20" s="127"/>
      <c r="AA20" s="143"/>
      <c r="AB20" s="157"/>
      <c r="AC20" s="144"/>
      <c r="AD20" s="158"/>
      <c r="AE20" s="144"/>
      <c r="AF20" s="145" t="str">
        <f>IF(AC20="","",IF(AND(Z20="",AA20=""),IF(AB20="",0,AB20)&amp;AC20&amp;"."&amp;IF(AD20="",0,AD20)&amp;IF(AE20="",0,AE20),IF(Z20="",0,Z20)&amp;IF(AA20="",0,AA20)&amp;":"&amp;IF(AB20="",0,AB20)&amp;AC20&amp;"."&amp;IF(AD20="",0,AD20)&amp;IF(AE20="",0,AE20)))</f>
        <v/>
      </c>
      <c r="AG20" s="146"/>
      <c r="AH20" s="147"/>
      <c r="AI20" s="174" t="str">
        <f t="shared" ref="AI20:AI62" si="10">IF(AH20="","-","")</f>
        <v>-</v>
      </c>
      <c r="AJ20" s="79"/>
      <c r="AK20" s="52"/>
      <c r="AL20" s="159"/>
      <c r="AM20" s="59"/>
      <c r="AN20" s="112"/>
      <c r="AO20" s="112"/>
      <c r="AP20" s="112"/>
      <c r="AQ20" s="112"/>
      <c r="AR20" s="112"/>
      <c r="AS20" s="112"/>
      <c r="AT20" s="59"/>
      <c r="AU20" s="59"/>
      <c r="AV20" s="159"/>
      <c r="AW20" s="59"/>
      <c r="AX20" s="112"/>
      <c r="AY20" s="112"/>
      <c r="AZ20" s="112"/>
      <c r="BA20" s="112"/>
      <c r="BB20" s="112"/>
      <c r="BC20" s="112"/>
      <c r="BD20" s="59"/>
      <c r="BE20" s="146"/>
      <c r="BF20" s="212"/>
      <c r="BG20" s="174" t="str">
        <f t="shared" ref="BG20:BG62" si="11">IF(BF20="","-","")</f>
        <v>-</v>
      </c>
      <c r="BH20" s="174" t="str">
        <f t="array" aca="1" ref="BH20" ca="1">IF(INDIRECT("D20")="","",IFERROR(HLOOKUP($E$4,$BL$2:$BW$3,2,FALSE),""))</f>
        <v/>
      </c>
      <c r="BI20" s="52"/>
      <c r="BJ20" s="87"/>
      <c r="BK20" s="213" t="str">
        <f t="array" aca="1" ref="BK20" ca="1">IF(クラス・種目リスト!$J$78=1,$C$4&amp;INDIRECT("$C20")&amp;RIGHT(INDIRECT("$H20"),1),$C$4&amp;INDIRECT("$C20"))</f>
        <v>小学</v>
      </c>
      <c r="BL20" s="214" t="str">
        <f ca="1">IFERROR(VLOOKUP($BK20,クラス・種目リスト!$A$67:$H$82,3,FALSE),"-")</f>
        <v>-</v>
      </c>
      <c r="BM20" s="214" t="str">
        <f ca="1">IFERROR(VLOOKUP($BK20,クラス・種目リスト!$A$67:$H$82,4,FALSE),"-")</f>
        <v>-</v>
      </c>
      <c r="BN20" s="214" t="str">
        <f ca="1">IFERROR(VLOOKUP($BK20,クラス・種目リスト!$A$67:$H$82,5,FALSE),"-")</f>
        <v>-</v>
      </c>
      <c r="BO20" s="214" t="str">
        <f ca="1">IFERROR(VLOOKUP($BK20,クラス・種目リスト!$A$67:$H$82,6,FALSE),"-")</f>
        <v>-</v>
      </c>
      <c r="BP20" s="214" t="str">
        <f ca="1">IFERROR(VLOOKUP($BK20,クラス・種目リスト!$A$67:$H$82,7,FALSE),"-")</f>
        <v>-</v>
      </c>
      <c r="BQ20" s="214" t="str">
        <f ca="1">IFERROR(VLOOKUP($BK20,クラス・種目リスト!$A$67:$H$82,8,FALSE),"-")</f>
        <v>-</v>
      </c>
      <c r="BR20" s="214"/>
      <c r="BS20" s="186" t="str">
        <f t="array" aca="1" ref="BS20" ca="1">IFERROR(VLOOKUP(INDIRECT("N20"),クラス・種目リスト!$A$2:$AF$48,3,FALSE),"-")</f>
        <v>-</v>
      </c>
      <c r="BT20" s="186" t="str">
        <f t="array" aca="1" ref="BT20" ca="1">IFERROR(VLOOKUP(INDIRECT("N20"),クラス・種目リスト!$A$2:$AF$48,4,FALSE),"-")</f>
        <v>-</v>
      </c>
      <c r="BU20" s="186" t="str">
        <f t="array" aca="1" ref="BU20" ca="1">IFERROR(VLOOKUP(INDIRECT("N20"),クラス・種目リスト!$A$2:$AF$48,5,FALSE),"-")</f>
        <v>-</v>
      </c>
      <c r="BV20" s="186" t="str">
        <f t="array" aca="1" ref="BV20" ca="1">IFERROR(VLOOKUP(INDIRECT("N20"),クラス・種目リスト!$A$2:$AF$48,6,FALSE),"-")</f>
        <v>-</v>
      </c>
      <c r="BW20" s="186" t="str">
        <f t="array" aca="1" ref="BW20" ca="1">IFERROR(VLOOKUP(INDIRECT("N20"),クラス・種目リスト!$A$2:$AF$48,7,FALSE),"-")</f>
        <v>-</v>
      </c>
      <c r="BX20" s="186" t="str">
        <f t="array" aca="1" ref="BX20" ca="1">IFERROR(VLOOKUP(INDIRECT("N20"),クラス・種目リスト!$A$2:$AF$48,8,FALSE),"-")</f>
        <v>-</v>
      </c>
      <c r="BY20" s="186" t="str">
        <f t="array" aca="1" ref="BY20" ca="1">IFERROR(VLOOKUP(INDIRECT("N20"),クラス・種目リスト!$A$2:$AF$48,9,FALSE),"-")</f>
        <v>-</v>
      </c>
      <c r="BZ20" s="186" t="str">
        <f t="array" aca="1" ref="BZ20" ca="1">IFERROR(VLOOKUP(INDIRECT("N20"),クラス・種目リスト!$A$2:$AF$48,10,FALSE),"-")</f>
        <v>-</v>
      </c>
      <c r="CA20" s="186" t="str">
        <f t="array" aca="1" ref="CA20" ca="1">IFERROR(VLOOKUP(INDIRECT("N20"),クラス・種目リスト!$A$2:$AF$48,11,FALSE),"-")</f>
        <v>-</v>
      </c>
      <c r="CB20" s="186" t="str">
        <f t="array" aca="1" ref="CB20" ca="1">IFERROR(VLOOKUP(INDIRECT("N20"),クラス・種目リスト!$A$2:$AF$48,12,FALSE),"-")</f>
        <v>-</v>
      </c>
      <c r="CC20" s="186" t="str">
        <f t="array" aca="1" ref="CC20" ca="1">IFERROR(VLOOKUP(INDIRECT("N20"),クラス・種目リスト!$A$2:$AF$48,13,FALSE),"-")</f>
        <v>-</v>
      </c>
      <c r="CD20" s="186" t="str">
        <f t="array" aca="1" ref="CD20" ca="1">IFERROR(VLOOKUP(INDIRECT("N20"),クラス・種目リスト!$A$2:$AF$48,14,FALSE),"-")</f>
        <v>-</v>
      </c>
      <c r="CE20" s="186" t="str">
        <f t="array" aca="1" ref="CE20" ca="1">IFERROR(VLOOKUP(INDIRECT("N20"),クラス・種目リスト!$A$2:$AF$48,15,FALSE),"-")</f>
        <v>-</v>
      </c>
      <c r="CF20" s="186" t="str">
        <f t="array" aca="1" ref="CF20" ca="1">IFERROR(VLOOKUP(INDIRECT("N20"),クラス・種目リスト!$A$2:$AF$48,16,FALSE),"-")</f>
        <v>-</v>
      </c>
      <c r="CG20" s="186" t="str">
        <f t="array" aca="1" ref="CG20" ca="1">IFERROR(VLOOKUP(INDIRECT("N20"),クラス・種目リスト!$A$2:$AF$48,17,FALSE),"-")</f>
        <v>-</v>
      </c>
      <c r="CH20" s="186">
        <f ca="1">COUNTIF(BS20:CG20,O20)</f>
        <v>0</v>
      </c>
      <c r="CI20" s="186"/>
      <c r="CJ20" s="186"/>
      <c r="CK20" s="186"/>
      <c r="CL20" s="186"/>
      <c r="CM20" s="186" t="str">
        <f t="array" aca="1" ref="CM20" ca="1">IFERROR(VLOOKUP(INDIRECT("X20"),クラス・種目リスト!$A$2:$AF$48,3,FALSE),"-")</f>
        <v>-</v>
      </c>
      <c r="CN20" s="186" t="str">
        <f t="array" aca="1" ref="CN20" ca="1">IFERROR(VLOOKUP(INDIRECT("X20"),クラス・種目リスト!$A$2:$AF$48,4,FALSE),"-")</f>
        <v>-</v>
      </c>
      <c r="CO20" s="186" t="str">
        <f t="array" aca="1" ref="CO20" ca="1">IFERROR(VLOOKUP(INDIRECT("X20"),クラス・種目リスト!$A$2:$AF$48,5,FALSE),"-")</f>
        <v>-</v>
      </c>
      <c r="CP20" s="186" t="str">
        <f t="array" aca="1" ref="CP20" ca="1">IFERROR(VLOOKUP(INDIRECT("X20"),クラス・種目リスト!$A$2:$AF$48,6,FALSE),"-")</f>
        <v>-</v>
      </c>
      <c r="CQ20" s="186" t="str">
        <f t="array" aca="1" ref="CQ20" ca="1">IFERROR(VLOOKUP(INDIRECT("X20"),クラス・種目リスト!$A$2:$AF$48,7,FALSE),"-")</f>
        <v>-</v>
      </c>
      <c r="CR20" s="186" t="str">
        <f t="array" aca="1" ref="CR20" ca="1">IFERROR(VLOOKUP(INDIRECT("X20"),クラス・種目リスト!$A$2:$AF$48,8,FALSE),"-")</f>
        <v>-</v>
      </c>
      <c r="CS20" s="186" t="str">
        <f t="array" aca="1" ref="CS20" ca="1">IFERROR(VLOOKUP(INDIRECT("X20"),クラス・種目リスト!$A$2:$AF$48,9,FALSE),"-")</f>
        <v>-</v>
      </c>
      <c r="CT20" s="186" t="str">
        <f t="array" aca="1" ref="CT20" ca="1">IFERROR(VLOOKUP(INDIRECT("X20"),クラス・種目リスト!$A$2:$AF$48,10,FALSE),"-")</f>
        <v>-</v>
      </c>
      <c r="CU20" s="186" t="str">
        <f t="array" aca="1" ref="CU20" ca="1">IFERROR(VLOOKUP(INDIRECT("X20"),クラス・種目リスト!$A$2:$AF$48,11,FALSE),"-")</f>
        <v>-</v>
      </c>
      <c r="CV20" s="186" t="str">
        <f t="array" aca="1" ref="CV20" ca="1">IFERROR(VLOOKUP(INDIRECT("X20"),クラス・種目リスト!$A$2:$AF$48,12,FALSE),"-")</f>
        <v>-</v>
      </c>
      <c r="CW20" s="186" t="str">
        <f t="array" aca="1" ref="CW20" ca="1">IFERROR(VLOOKUP(INDIRECT("X20"),クラス・種目リスト!$A$2:$AF$48,13,FALSE),"-")</f>
        <v>-</v>
      </c>
      <c r="CX20" s="186" t="str">
        <f t="array" aca="1" ref="CX20" ca="1">IFERROR(VLOOKUP(INDIRECT("X20"),クラス・種目リスト!$A$2:$AF$48,14,FALSE),"-")</f>
        <v>-</v>
      </c>
      <c r="CY20" s="186" t="str">
        <f t="array" aca="1" ref="CY20" ca="1">IFERROR(VLOOKUP(INDIRECT("X20"),クラス・種目リスト!$A$2:$AF$48,15,FALSE),"-")</f>
        <v>-</v>
      </c>
      <c r="CZ20" s="186" t="str">
        <f t="array" aca="1" ref="CZ20" ca="1">IFERROR(VLOOKUP(INDIRECT("X20"),クラス・種目リスト!$A$2:$AF$48,16,FALSE),"-")</f>
        <v>-</v>
      </c>
      <c r="DA20" s="186" t="str">
        <f t="array" aca="1" ref="DA20" ca="1">IFERROR(VLOOKUP(INDIRECT("X20"),クラス・種目リスト!$A$2:$AF$48,17,FALSE),"-")</f>
        <v>-</v>
      </c>
      <c r="DB20" s="186">
        <f t="shared" ref="DB20:DB62" ca="1" si="12">COUNTIF(CM20:DA20,Y20)</f>
        <v>0</v>
      </c>
      <c r="DC20" s="186"/>
      <c r="DD20" s="186"/>
      <c r="DE20" s="186"/>
      <c r="DF20" s="186"/>
      <c r="DG20" s="186" t="str">
        <f t="array" aca="1" ref="DG20" ca="1">IFERROR(VLOOKUP(INDIRECT("AL20"),クラス・種目リスト!$A$2:$AF$48,18,FALSE),"-")</f>
        <v>-</v>
      </c>
      <c r="DH20" s="186" t="str">
        <f t="array" aca="1" ref="DH20" ca="1">IFERROR(VLOOKUP(INDIRECT("AL20"),クラス・種目リスト!$A$2:$AF$48,19,FALSE),"-")</f>
        <v>-</v>
      </c>
      <c r="DI20" s="186" t="str">
        <f t="array" aca="1" ref="DI20" ca="1">IFERROR(VLOOKUP(INDIRECT("AL20"),クラス・種目リスト!$A$2:$AF$48,20,FALSE),"-")</f>
        <v>-</v>
      </c>
      <c r="DJ20" s="186" t="str">
        <f t="array" aca="1" ref="DJ20" ca="1">IFERROR(VLOOKUP(INDIRECT("AL20"),クラス・種目リスト!$A$2:$AF$48,21,FALSE),"-")</f>
        <v>-</v>
      </c>
      <c r="DK20" s="186" t="str">
        <f t="array" aca="1" ref="DK20" ca="1">IFERROR(VLOOKUP(INDIRECT("AL20"),クラス・種目リスト!$A$2:$AF$48,22,FALSE),"-")</f>
        <v>-</v>
      </c>
      <c r="DL20" s="186" t="str">
        <f t="array" aca="1" ref="DL20" ca="1">IFERROR(VLOOKUP(INDIRECT("AL20"),クラス・種目リスト!$A$2:$AF$48,23,FALSE),"-")</f>
        <v>-</v>
      </c>
      <c r="DM20" s="186" t="str">
        <f t="array" aca="1" ref="DM20" ca="1">IFERROR(VLOOKUP(INDIRECT("AL20"),クラス・種目リスト!$A$2:$AF$48,24,FALSE),"-")</f>
        <v>-</v>
      </c>
      <c r="DN20" s="186" t="str">
        <f t="array" aca="1" ref="DN20" ca="1">IFERROR(VLOOKUP(INDIRECT("AL20"),クラス・種目リスト!$A$2:$AF$48,25,FALSE),"-")</f>
        <v>-</v>
      </c>
      <c r="DO20" s="186" t="str">
        <f t="array" aca="1" ref="DO20" ca="1">IFERROR(VLOOKUP(INDIRECT("AL20"),クラス・種目リスト!$A$2:$AF$48,26,FALSE),"-")</f>
        <v>-</v>
      </c>
      <c r="DP20" s="186" t="str">
        <f t="array" aca="1" ref="DP20" ca="1">IFERROR(VLOOKUP(INDIRECT("AL20"),クラス・種目リスト!$A$2:$AF$48,27,FALSE),"-")</f>
        <v>-</v>
      </c>
      <c r="DQ20" s="186" t="str">
        <f t="array" aca="1" ref="DQ20" ca="1">IFERROR(VLOOKUP(INDIRECT("AL20"),クラス・種目リスト!$A$2:$AF$48,28,FALSE),"-")</f>
        <v>-</v>
      </c>
      <c r="DR20" s="186" t="str">
        <f t="array" aca="1" ref="DR20" ca="1">IFERROR(VLOOKUP(INDIRECT("AL20"),クラス・種目リスト!$A$2:$AF$48,29,FALSE),"-")</f>
        <v>-</v>
      </c>
      <c r="DS20" s="186" t="str">
        <f t="array" aca="1" ref="DS20" ca="1">IFERROR(VLOOKUP(INDIRECT("AL20"),クラス・種目リスト!$A$2:$AF$48,30,FALSE),"-")</f>
        <v>-</v>
      </c>
      <c r="DT20" s="186" t="str">
        <f t="array" aca="1" ref="DT20" ca="1">IFERROR(VLOOKUP(INDIRECT("AL20"),クラス・種目リスト!$A$2:$AF$48,31,FALSE),"-")</f>
        <v>-</v>
      </c>
      <c r="DU20" s="186" t="str">
        <f t="array" aca="1" ref="DU20" ca="1">IFERROR(VLOOKUP(INDIRECT("AL20"),クラス・種目リスト!$A$2:$AF$48,32,FALSE),"-")</f>
        <v>-</v>
      </c>
      <c r="DV20" s="186">
        <f t="shared" ca="1" si="5"/>
        <v>0</v>
      </c>
      <c r="EA20" s="186" t="str">
        <f t="array" aca="1" ref="EA20" ca="1">IFERROR(VLOOKUP(INDIRECT("AV20"),クラス・種目リスト!$A$2:$AF$48,18,FALSE),"-")</f>
        <v>-</v>
      </c>
      <c r="EB20" s="186" t="str">
        <f t="array" aca="1" ref="EB20" ca="1">IFERROR(VLOOKUP(INDIRECT("AV20"),クラス・種目リスト!$A$2:$AF$48,19,FALSE),"-")</f>
        <v>-</v>
      </c>
      <c r="EC20" s="186" t="str">
        <f t="array" aca="1" ref="EC20" ca="1">IFERROR(VLOOKUP(INDIRECT("AV20"),クラス・種目リスト!$A$2:$AF$48,20,FALSE),"-")</f>
        <v>-</v>
      </c>
      <c r="ED20" s="186" t="str">
        <f t="array" aca="1" ref="ED20" ca="1">IFERROR(VLOOKUP(INDIRECT("AV20"),クラス・種目リスト!$A$2:$AF$48,21,FALSE),"-")</f>
        <v>-</v>
      </c>
      <c r="EE20" s="186" t="str">
        <f t="array" aca="1" ref="EE20" ca="1">IFERROR(VLOOKUP(INDIRECT("AV20"),クラス・種目リスト!$A$2:$AF$48,22,FALSE),"-")</f>
        <v>-</v>
      </c>
      <c r="EF20" s="186" t="str">
        <f t="array" aca="1" ref="EF20" ca="1">IFERROR(VLOOKUP(INDIRECT("AV20"),クラス・種目リスト!$A$2:$AF$48,23,FALSE),"-")</f>
        <v>-</v>
      </c>
      <c r="EG20" s="186" t="str">
        <f t="array" aca="1" ref="EG20" ca="1">IFERROR(VLOOKUP(INDIRECT("AV20"),クラス・種目リスト!$A$2:$AF$48,24,FALSE),"-")</f>
        <v>-</v>
      </c>
      <c r="EH20" s="186" t="str">
        <f t="array" aca="1" ref="EH20" ca="1">IFERROR(VLOOKUP(INDIRECT("AV20"),クラス・種目リスト!$A$2:$AF$48,25,FALSE),"-")</f>
        <v>-</v>
      </c>
      <c r="EI20" s="186" t="str">
        <f t="array" aca="1" ref="EI20" ca="1">IFERROR(VLOOKUP(INDIRECT("AV20"),クラス・種目リスト!$A$2:$AF$48,26,FALSE),"-")</f>
        <v>-</v>
      </c>
      <c r="EJ20" s="186" t="str">
        <f t="array" aca="1" ref="EJ20" ca="1">IFERROR(VLOOKUP(INDIRECT("AV20"),クラス・種目リスト!$A$2:$AF$48,27,FALSE),"-")</f>
        <v>-</v>
      </c>
      <c r="EK20" s="186" t="str">
        <f t="array" aca="1" ref="EK20" ca="1">IFERROR(VLOOKUP(INDIRECT("AV20"),クラス・種目リスト!$A$2:$AF$48,28,FALSE),"-")</f>
        <v>-</v>
      </c>
      <c r="EL20" s="186" t="str">
        <f t="array" aca="1" ref="EL20" ca="1">IFERROR(VLOOKUP(INDIRECT("AV20"),クラス・種目リスト!$A$2:$AF$48,29,FALSE),"-")</f>
        <v>-</v>
      </c>
      <c r="EM20" s="186" t="str">
        <f t="array" aca="1" ref="EM20" ca="1">IFERROR(VLOOKUP(INDIRECT("AV20"),クラス・種目リスト!$A$2:$AF$48,30,FALSE),"-")</f>
        <v>-</v>
      </c>
      <c r="EN20" s="186" t="str">
        <f t="array" aca="1" ref="EN20" ca="1">IFERROR(VLOOKUP(INDIRECT("AV20"),クラス・種目リスト!$A$2:$AF$48,31,FALSE),"-")</f>
        <v>-</v>
      </c>
      <c r="EO20" s="186" t="str">
        <f t="array" aca="1" ref="EO20" ca="1">IFERROR(VLOOKUP(INDIRECT("AV20"),クラス・種目リスト!$A$2:$AF$48,32,FALSE),"-")</f>
        <v>-</v>
      </c>
      <c r="EP20" s="186">
        <f t="shared" ca="1" si="6"/>
        <v>0</v>
      </c>
      <c r="EQ20" s="186"/>
      <c r="ER20" s="186"/>
      <c r="ES20" s="186"/>
      <c r="ET20" s="186"/>
      <c r="EV20" s="39">
        <f t="array" aca="1" ref="EV20" ca="1">IF(INDIRECT("O20")="-",0,COUNTA(INDIRECT("O20")))+IF(INDIRECT("Y20")="-",0,COUNTA(INDIRECT("Y20")))+IF(INDIRECT("AM20")="-",0,COUNTA(INDIRECT("AM20")))+IF(INDIRECT("AW20")="-",0,COUNTA(INDIRECT("AW20")))</f>
        <v>0</v>
      </c>
    </row>
    <row r="21" spans="1:152" ht="19.5" customHeight="1" x14ac:dyDescent="0.15">
      <c r="A21" s="72" t="s">
        <v>3</v>
      </c>
      <c r="B21" s="73" t="str">
        <f t="shared" si="4"/>
        <v/>
      </c>
      <c r="C21" s="74"/>
      <c r="D21" s="75"/>
      <c r="E21" s="76"/>
      <c r="F21" s="82"/>
      <c r="G21" s="83"/>
      <c r="H21" s="84"/>
      <c r="I21" s="121" t="str">
        <f t="shared" si="7"/>
        <v/>
      </c>
      <c r="J21" s="122" t="str">
        <f t="shared" si="8"/>
        <v/>
      </c>
      <c r="K21" s="128"/>
      <c r="L21" s="122" t="str">
        <f t="shared" si="9"/>
        <v/>
      </c>
      <c r="M21" s="125"/>
      <c r="N21" s="125"/>
      <c r="O21" s="126"/>
      <c r="P21" s="127"/>
      <c r="Q21" s="143"/>
      <c r="R21" s="127"/>
      <c r="S21" s="144"/>
      <c r="T21" s="127"/>
      <c r="U21" s="144"/>
      <c r="V21" s="145" t="str">
        <f t="shared" ref="V21:V62" si="13">IF(S21="","",IF(AND(P21="",Q21=""),IF(R21="",0,R21)&amp;S21&amp;"."&amp;IF(T21="",0,T21)&amp;IF(U21="",0,U21),IF(P21="",0,P21)&amp;IF(Q21="",0,Q21)&amp;":"&amp;IF(R21="",0,R21)&amp;S21&amp;"."&amp;IF(T21="",0,T21)&amp;IF(U21="",0,U21)))</f>
        <v/>
      </c>
      <c r="W21" s="148"/>
      <c r="X21" s="149"/>
      <c r="Y21" s="126"/>
      <c r="Z21" s="127"/>
      <c r="AA21" s="143"/>
      <c r="AB21" s="157"/>
      <c r="AC21" s="144"/>
      <c r="AD21" s="158"/>
      <c r="AE21" s="144"/>
      <c r="AF21" s="145" t="str">
        <f t="shared" ref="AF21:AF62" si="14">IF(AC21="","",IF(AND(Z21="",AA21=""),IF(AB21="",0,AB21)&amp;AC21&amp;"."&amp;IF(AD21="",0,AD21)&amp;IF(AE21="",0,AE21),IF(Z21="",0,Z21)&amp;IF(AA21="",0,AA21)&amp;":"&amp;IF(AB21="",0,AB21)&amp;AC21&amp;"."&amp;IF(AD21="",0,AD21)&amp;IF(AE21="",0,AE21)))</f>
        <v/>
      </c>
      <c r="AG21" s="146"/>
      <c r="AH21" s="147"/>
      <c r="AI21" s="174" t="str">
        <f t="shared" si="10"/>
        <v>-</v>
      </c>
      <c r="AJ21" s="79"/>
      <c r="AK21" s="52"/>
      <c r="AL21" s="159"/>
      <c r="AM21" s="59"/>
      <c r="AN21" s="112"/>
      <c r="AO21" s="112"/>
      <c r="AP21" s="112"/>
      <c r="AQ21" s="112"/>
      <c r="AR21" s="112"/>
      <c r="AS21" s="112"/>
      <c r="AT21" s="59"/>
      <c r="AU21" s="59"/>
      <c r="AV21" s="159"/>
      <c r="AW21" s="59"/>
      <c r="AX21" s="112"/>
      <c r="AY21" s="112"/>
      <c r="AZ21" s="112"/>
      <c r="BA21" s="112"/>
      <c r="BB21" s="112"/>
      <c r="BC21" s="112"/>
      <c r="BD21" s="59"/>
      <c r="BE21" s="146"/>
      <c r="BF21" s="212"/>
      <c r="BG21" s="174" t="str">
        <f t="shared" si="11"/>
        <v>-</v>
      </c>
      <c r="BH21" s="174" t="str">
        <f t="array" aca="1" ref="BH21" ca="1">IF(INDIRECT("D21")="","",IFERROR(HLOOKUP($E$4,$BL$2:$BW$3,2,FALSE),""))</f>
        <v/>
      </c>
      <c r="BI21" s="52"/>
      <c r="BJ21" s="87"/>
      <c r="BK21" s="213" t="str">
        <f t="array" aca="1" ref="BK21" ca="1">IF(クラス・種目リスト!$J$78=1,$C$4&amp;INDIRECT("$C21")&amp;RIGHT(INDIRECT("$H21"),1),$C$4&amp;INDIRECT("$C21"))</f>
        <v>小学</v>
      </c>
      <c r="BL21" s="214" t="str">
        <f ca="1">IFERROR(VLOOKUP($BK21,クラス・種目リスト!$A$67:$H$82,3,FALSE),"-")</f>
        <v>-</v>
      </c>
      <c r="BM21" s="214" t="str">
        <f ca="1">IFERROR(VLOOKUP($BK21,クラス・種目リスト!$A$67:$H$82,4,FALSE),"-")</f>
        <v>-</v>
      </c>
      <c r="BN21" s="214" t="str">
        <f ca="1">IFERROR(VLOOKUP($BK21,クラス・種目リスト!$A$67:$H$82,5,FALSE),"-")</f>
        <v>-</v>
      </c>
      <c r="BO21" s="214" t="str">
        <f ca="1">IFERROR(VLOOKUP($BK21,クラス・種目リスト!$A$67:$H$82,6,FALSE),"-")</f>
        <v>-</v>
      </c>
      <c r="BP21" s="214" t="str">
        <f ca="1">IFERROR(VLOOKUP($BK21,クラス・種目リスト!$A$67:$H$82,7,FALSE),"-")</f>
        <v>-</v>
      </c>
      <c r="BQ21" s="214" t="str">
        <f ca="1">IFERROR(VLOOKUP($BK21,クラス・種目リスト!$A$67:$H$82,8,FALSE),"-")</f>
        <v>-</v>
      </c>
      <c r="BR21" s="243"/>
      <c r="BS21" s="186" t="str">
        <f t="array" aca="1" ref="BS21" ca="1">IFERROR(VLOOKUP(INDIRECT("N21"),クラス・種目リスト!$A$2:$AF$48,3,FALSE),"-")</f>
        <v>-</v>
      </c>
      <c r="BT21" s="186" t="str">
        <f t="array" aca="1" ref="BT21" ca="1">IFERROR(VLOOKUP(INDIRECT("N21"),クラス・種目リスト!$A$2:$AF$48,4,FALSE),"-")</f>
        <v>-</v>
      </c>
      <c r="BU21" s="186" t="str">
        <f t="array" aca="1" ref="BU21" ca="1">IFERROR(VLOOKUP(INDIRECT("N21"),クラス・種目リスト!$A$2:$AF$48,5,FALSE),"-")</f>
        <v>-</v>
      </c>
      <c r="BV21" s="186" t="str">
        <f t="array" aca="1" ref="BV21" ca="1">IFERROR(VLOOKUP(INDIRECT("N21"),クラス・種目リスト!$A$2:$AF$48,6,FALSE),"-")</f>
        <v>-</v>
      </c>
      <c r="BW21" s="186" t="str">
        <f t="array" aca="1" ref="BW21" ca="1">IFERROR(VLOOKUP(INDIRECT("N21"),クラス・種目リスト!$A$2:$AF$48,7,FALSE),"-")</f>
        <v>-</v>
      </c>
      <c r="BX21" s="186" t="str">
        <f t="array" aca="1" ref="BX21" ca="1">IFERROR(VLOOKUP(INDIRECT("N21"),クラス・種目リスト!$A$2:$AF$48,8,FALSE),"-")</f>
        <v>-</v>
      </c>
      <c r="BY21" s="186" t="str">
        <f t="array" aca="1" ref="BY21" ca="1">IFERROR(VLOOKUP(INDIRECT("N21"),クラス・種目リスト!$A$2:$AF$48,9,FALSE),"-")</f>
        <v>-</v>
      </c>
      <c r="BZ21" s="186" t="str">
        <f t="array" aca="1" ref="BZ21" ca="1">IFERROR(VLOOKUP(INDIRECT("N21"),クラス・種目リスト!$A$2:$AF$48,10,FALSE),"-")</f>
        <v>-</v>
      </c>
      <c r="CA21" s="186" t="str">
        <f t="array" aca="1" ref="CA21" ca="1">IFERROR(VLOOKUP(INDIRECT("N21"),クラス・種目リスト!$A$2:$AF$48,11,FALSE),"-")</f>
        <v>-</v>
      </c>
      <c r="CB21" s="186" t="str">
        <f t="array" aca="1" ref="CB21" ca="1">IFERROR(VLOOKUP(INDIRECT("N21"),クラス・種目リスト!$A$2:$AF$48,12,FALSE),"-")</f>
        <v>-</v>
      </c>
      <c r="CC21" s="186" t="str">
        <f t="array" aca="1" ref="CC21" ca="1">IFERROR(VLOOKUP(INDIRECT("N21"),クラス・種目リスト!$A$2:$AF$48,13,FALSE),"-")</f>
        <v>-</v>
      </c>
      <c r="CD21" s="186" t="str">
        <f t="array" aca="1" ref="CD21" ca="1">IFERROR(VLOOKUP(INDIRECT("N21"),クラス・種目リスト!$A$2:$AF$48,14,FALSE),"-")</f>
        <v>-</v>
      </c>
      <c r="CE21" s="186" t="str">
        <f t="array" aca="1" ref="CE21" ca="1">IFERROR(VLOOKUP(INDIRECT("N21"),クラス・種目リスト!$A$2:$AF$48,15,FALSE),"-")</f>
        <v>-</v>
      </c>
      <c r="CF21" s="186" t="str">
        <f t="array" aca="1" ref="CF21" ca="1">IFERROR(VLOOKUP(INDIRECT("N21"),クラス・種目リスト!$A$2:$AF$48,16,FALSE),"-")</f>
        <v>-</v>
      </c>
      <c r="CG21" s="186" t="str">
        <f t="array" aca="1" ref="CG21" ca="1">IFERROR(VLOOKUP(INDIRECT("N21"),クラス・種目リスト!$A$2:$AF$48,17,FALSE),"-")</f>
        <v>-</v>
      </c>
      <c r="CH21" s="186">
        <f ca="1">COUNTIF(BS21:CG21,O21)</f>
        <v>0</v>
      </c>
      <c r="CI21" s="186"/>
      <c r="CJ21" s="186"/>
      <c r="CK21" s="186"/>
      <c r="CL21" s="186"/>
      <c r="CM21" s="186" t="str">
        <f t="array" aca="1" ref="CM21" ca="1">IFERROR(VLOOKUP(INDIRECT("X21"),クラス・種目リスト!$A$2:$AF$48,3,FALSE),"-")</f>
        <v>-</v>
      </c>
      <c r="CN21" s="186" t="str">
        <f t="array" aca="1" ref="CN21" ca="1">IFERROR(VLOOKUP(INDIRECT("X21"),クラス・種目リスト!$A$2:$AF$48,4,FALSE),"-")</f>
        <v>-</v>
      </c>
      <c r="CO21" s="186" t="str">
        <f t="array" aca="1" ref="CO21" ca="1">IFERROR(VLOOKUP(INDIRECT("X21"),クラス・種目リスト!$A$2:$AF$48,5,FALSE),"-")</f>
        <v>-</v>
      </c>
      <c r="CP21" s="186" t="str">
        <f t="array" aca="1" ref="CP21" ca="1">IFERROR(VLOOKUP(INDIRECT("X21"),クラス・種目リスト!$A$2:$AF$48,6,FALSE),"-")</f>
        <v>-</v>
      </c>
      <c r="CQ21" s="186" t="str">
        <f t="array" aca="1" ref="CQ21" ca="1">IFERROR(VLOOKUP(INDIRECT("X21"),クラス・種目リスト!$A$2:$AF$48,7,FALSE),"-")</f>
        <v>-</v>
      </c>
      <c r="CR21" s="186" t="str">
        <f t="array" aca="1" ref="CR21" ca="1">IFERROR(VLOOKUP(INDIRECT("X21"),クラス・種目リスト!$A$2:$AF$48,8,FALSE),"-")</f>
        <v>-</v>
      </c>
      <c r="CS21" s="186" t="str">
        <f t="array" aca="1" ref="CS21" ca="1">IFERROR(VLOOKUP(INDIRECT("X21"),クラス・種目リスト!$A$2:$AF$48,9,FALSE),"-")</f>
        <v>-</v>
      </c>
      <c r="CT21" s="186" t="str">
        <f t="array" aca="1" ref="CT21" ca="1">IFERROR(VLOOKUP(INDIRECT("X21"),クラス・種目リスト!$A$2:$AF$48,10,FALSE),"-")</f>
        <v>-</v>
      </c>
      <c r="CU21" s="186" t="str">
        <f t="array" aca="1" ref="CU21" ca="1">IFERROR(VLOOKUP(INDIRECT("X21"),クラス・種目リスト!$A$2:$AF$48,11,FALSE),"-")</f>
        <v>-</v>
      </c>
      <c r="CV21" s="186" t="str">
        <f t="array" aca="1" ref="CV21" ca="1">IFERROR(VLOOKUP(INDIRECT("X21"),クラス・種目リスト!$A$2:$AF$48,12,FALSE),"-")</f>
        <v>-</v>
      </c>
      <c r="CW21" s="186" t="str">
        <f t="array" aca="1" ref="CW21" ca="1">IFERROR(VLOOKUP(INDIRECT("X21"),クラス・種目リスト!$A$2:$AF$48,13,FALSE),"-")</f>
        <v>-</v>
      </c>
      <c r="CX21" s="186" t="str">
        <f t="array" aca="1" ref="CX21" ca="1">IFERROR(VLOOKUP(INDIRECT("X21"),クラス・種目リスト!$A$2:$AF$48,14,FALSE),"-")</f>
        <v>-</v>
      </c>
      <c r="CY21" s="186" t="str">
        <f t="array" aca="1" ref="CY21" ca="1">IFERROR(VLOOKUP(INDIRECT("X21"),クラス・種目リスト!$A$2:$AF$48,15,FALSE),"-")</f>
        <v>-</v>
      </c>
      <c r="CZ21" s="186" t="str">
        <f t="array" aca="1" ref="CZ21" ca="1">IFERROR(VLOOKUP(INDIRECT("X21"),クラス・種目リスト!$A$2:$AF$48,16,FALSE),"-")</f>
        <v>-</v>
      </c>
      <c r="DA21" s="186" t="str">
        <f t="array" aca="1" ref="DA21" ca="1">IFERROR(VLOOKUP(INDIRECT("X21"),クラス・種目リスト!$A$2:$AF$48,17,FALSE),"-")</f>
        <v>-</v>
      </c>
      <c r="DB21" s="186">
        <f t="shared" ca="1" si="12"/>
        <v>0</v>
      </c>
      <c r="DC21" s="186"/>
      <c r="DD21" s="186"/>
      <c r="DE21" s="186"/>
      <c r="DF21" s="186"/>
      <c r="DG21" s="186" t="str">
        <f t="array" aca="1" ref="DG21" ca="1">IFERROR(VLOOKUP(INDIRECT("AL21"),クラス・種目リスト!$A$2:$AF$48,18,FALSE),"-")</f>
        <v>-</v>
      </c>
      <c r="DH21" s="186" t="str">
        <f t="array" aca="1" ref="DH21" ca="1">IFERROR(VLOOKUP(INDIRECT("AL21"),クラス・種目リスト!$A$2:$AF$48,19,FALSE),"-")</f>
        <v>-</v>
      </c>
      <c r="DI21" s="186" t="str">
        <f t="array" aca="1" ref="DI21" ca="1">IFERROR(VLOOKUP(INDIRECT("AL21"),クラス・種目リスト!$A$2:$AF$48,20,FALSE),"-")</f>
        <v>-</v>
      </c>
      <c r="DJ21" s="186" t="str">
        <f t="array" aca="1" ref="DJ21" ca="1">IFERROR(VLOOKUP(INDIRECT("AL21"),クラス・種目リスト!$A$2:$AF$48,21,FALSE),"-")</f>
        <v>-</v>
      </c>
      <c r="DK21" s="186" t="str">
        <f t="array" aca="1" ref="DK21" ca="1">IFERROR(VLOOKUP(INDIRECT("AL21"),クラス・種目リスト!$A$2:$AF$48,22,FALSE),"-")</f>
        <v>-</v>
      </c>
      <c r="DL21" s="186" t="str">
        <f t="array" aca="1" ref="DL21" ca="1">IFERROR(VLOOKUP(INDIRECT("AL21"),クラス・種目リスト!$A$2:$AF$48,23,FALSE),"-")</f>
        <v>-</v>
      </c>
      <c r="DM21" s="186" t="str">
        <f t="array" aca="1" ref="DM21" ca="1">IFERROR(VLOOKUP(INDIRECT("AL21"),クラス・種目リスト!$A$2:$AF$48,24,FALSE),"-")</f>
        <v>-</v>
      </c>
      <c r="DN21" s="186" t="str">
        <f t="array" aca="1" ref="DN21" ca="1">IFERROR(VLOOKUP(INDIRECT("AL21"),クラス・種目リスト!$A$2:$AF$48,25,FALSE),"-")</f>
        <v>-</v>
      </c>
      <c r="DO21" s="186" t="str">
        <f t="array" aca="1" ref="DO21" ca="1">IFERROR(VLOOKUP(INDIRECT("AL21"),クラス・種目リスト!$A$2:$AF$48,26,FALSE),"-")</f>
        <v>-</v>
      </c>
      <c r="DP21" s="186" t="str">
        <f t="array" aca="1" ref="DP21" ca="1">IFERROR(VLOOKUP(INDIRECT("AL21"),クラス・種目リスト!$A$2:$AF$48,27,FALSE),"-")</f>
        <v>-</v>
      </c>
      <c r="DQ21" s="186" t="str">
        <f t="array" aca="1" ref="DQ21" ca="1">IFERROR(VLOOKUP(INDIRECT("AL21"),クラス・種目リスト!$A$2:$AF$48,28,FALSE),"-")</f>
        <v>-</v>
      </c>
      <c r="DR21" s="186" t="str">
        <f t="array" aca="1" ref="DR21" ca="1">IFERROR(VLOOKUP(INDIRECT("AL21"),クラス・種目リスト!$A$2:$AF$48,29,FALSE),"-")</f>
        <v>-</v>
      </c>
      <c r="DS21" s="186" t="str">
        <f t="array" aca="1" ref="DS21" ca="1">IFERROR(VLOOKUP(INDIRECT("AL21"),クラス・種目リスト!$A$2:$AF$48,30,FALSE),"-")</f>
        <v>-</v>
      </c>
      <c r="DT21" s="186" t="str">
        <f t="array" aca="1" ref="DT21" ca="1">IFERROR(VLOOKUP(INDIRECT("AL21"),クラス・種目リスト!$A$2:$AF$48,31,FALSE),"-")</f>
        <v>-</v>
      </c>
      <c r="DU21" s="186" t="str">
        <f t="array" aca="1" ref="DU21" ca="1">IFERROR(VLOOKUP(INDIRECT("AL21"),クラス・種目リスト!$A$2:$AF$48,32,FALSE),"-")</f>
        <v>-</v>
      </c>
      <c r="DV21" s="186">
        <f t="shared" ca="1" si="5"/>
        <v>0</v>
      </c>
      <c r="EA21" s="186" t="str">
        <f t="array" aca="1" ref="EA21" ca="1">IFERROR(VLOOKUP(INDIRECT("AV21"),クラス・種目リスト!$A$2:$AF$48,18,FALSE),"-")</f>
        <v>-</v>
      </c>
      <c r="EB21" s="186" t="str">
        <f t="array" aca="1" ref="EB21" ca="1">IFERROR(VLOOKUP(INDIRECT("AV21"),クラス・種目リスト!$A$2:$AF$48,19,FALSE),"-")</f>
        <v>-</v>
      </c>
      <c r="EC21" s="186" t="str">
        <f t="array" aca="1" ref="EC21" ca="1">IFERROR(VLOOKUP(INDIRECT("AV21"),クラス・種目リスト!$A$2:$AF$48,20,FALSE),"-")</f>
        <v>-</v>
      </c>
      <c r="ED21" s="186" t="str">
        <f t="array" aca="1" ref="ED21" ca="1">IFERROR(VLOOKUP(INDIRECT("AV21"),クラス・種目リスト!$A$2:$AF$48,21,FALSE),"-")</f>
        <v>-</v>
      </c>
      <c r="EE21" s="186" t="str">
        <f t="array" aca="1" ref="EE21" ca="1">IFERROR(VLOOKUP(INDIRECT("AV21"),クラス・種目リスト!$A$2:$AF$48,22,FALSE),"-")</f>
        <v>-</v>
      </c>
      <c r="EF21" s="186" t="str">
        <f t="array" aca="1" ref="EF21" ca="1">IFERROR(VLOOKUP(INDIRECT("AV21"),クラス・種目リスト!$A$2:$AF$48,23,FALSE),"-")</f>
        <v>-</v>
      </c>
      <c r="EG21" s="186" t="str">
        <f t="array" aca="1" ref="EG21" ca="1">IFERROR(VLOOKUP(INDIRECT("AV21"),クラス・種目リスト!$A$2:$AF$48,24,FALSE),"-")</f>
        <v>-</v>
      </c>
      <c r="EH21" s="186" t="str">
        <f t="array" aca="1" ref="EH21" ca="1">IFERROR(VLOOKUP(INDIRECT("AV21"),クラス・種目リスト!$A$2:$AF$48,25,FALSE),"-")</f>
        <v>-</v>
      </c>
      <c r="EI21" s="186" t="str">
        <f t="array" aca="1" ref="EI21" ca="1">IFERROR(VLOOKUP(INDIRECT("AV21"),クラス・種目リスト!$A$2:$AF$48,26,FALSE),"-")</f>
        <v>-</v>
      </c>
      <c r="EJ21" s="186" t="str">
        <f t="array" aca="1" ref="EJ21" ca="1">IFERROR(VLOOKUP(INDIRECT("AV21"),クラス・種目リスト!$A$2:$AF$48,27,FALSE),"-")</f>
        <v>-</v>
      </c>
      <c r="EK21" s="186" t="str">
        <f t="array" aca="1" ref="EK21" ca="1">IFERROR(VLOOKUP(INDIRECT("AV21"),クラス・種目リスト!$A$2:$AF$48,28,FALSE),"-")</f>
        <v>-</v>
      </c>
      <c r="EL21" s="186" t="str">
        <f t="array" aca="1" ref="EL21" ca="1">IFERROR(VLOOKUP(INDIRECT("AV21"),クラス・種目リスト!$A$2:$AF$48,29,FALSE),"-")</f>
        <v>-</v>
      </c>
      <c r="EM21" s="186" t="str">
        <f t="array" aca="1" ref="EM21" ca="1">IFERROR(VLOOKUP(INDIRECT("AV21"),クラス・種目リスト!$A$2:$AF$48,30,FALSE),"-")</f>
        <v>-</v>
      </c>
      <c r="EN21" s="186" t="str">
        <f t="array" aca="1" ref="EN21" ca="1">IFERROR(VLOOKUP(INDIRECT("AV21"),クラス・種目リスト!$A$2:$AF$48,31,FALSE),"-")</f>
        <v>-</v>
      </c>
      <c r="EO21" s="186" t="str">
        <f t="array" aca="1" ref="EO21" ca="1">IFERROR(VLOOKUP(INDIRECT("AV21"),クラス・種目リスト!$A$2:$AF$48,32,FALSE),"-")</f>
        <v>-</v>
      </c>
      <c r="EP21" s="186">
        <f t="shared" ca="1" si="6"/>
        <v>0</v>
      </c>
      <c r="EQ21" s="186"/>
      <c r="ER21" s="186"/>
      <c r="ES21" s="186"/>
      <c r="ET21" s="186"/>
      <c r="EV21" s="39">
        <f t="array" aca="1" ref="EV21" ca="1">IF(INDIRECT("O21")="-",0,COUNTA(INDIRECT("O21")))+IF(INDIRECT("Y21")="-",0,COUNTA(INDIRECT("Y21")))+IF(INDIRECT("AM21")="-",0,COUNTA(INDIRECT("AM21")))+IF(INDIRECT("AW21")="-",0,COUNTA(INDIRECT("AW21")))</f>
        <v>0</v>
      </c>
    </row>
    <row r="22" spans="1:152" ht="19.5" customHeight="1" x14ac:dyDescent="0.15">
      <c r="A22" s="72" t="s">
        <v>3</v>
      </c>
      <c r="B22" s="73" t="str">
        <f t="shared" si="4"/>
        <v/>
      </c>
      <c r="C22" s="74"/>
      <c r="D22" s="80"/>
      <c r="E22" s="81"/>
      <c r="F22" s="82"/>
      <c r="G22" s="83"/>
      <c r="H22" s="84"/>
      <c r="I22" s="121" t="str">
        <f t="shared" si="7"/>
        <v/>
      </c>
      <c r="J22" s="122" t="str">
        <f t="shared" si="8"/>
        <v/>
      </c>
      <c r="K22" s="128"/>
      <c r="L22" s="122" t="str">
        <f t="shared" si="9"/>
        <v/>
      </c>
      <c r="M22" s="125"/>
      <c r="N22" s="125"/>
      <c r="O22" s="126"/>
      <c r="P22" s="127"/>
      <c r="Q22" s="143"/>
      <c r="R22" s="127"/>
      <c r="S22" s="144"/>
      <c r="T22" s="127"/>
      <c r="U22" s="144"/>
      <c r="V22" s="145" t="str">
        <f t="shared" si="13"/>
        <v/>
      </c>
      <c r="W22" s="148"/>
      <c r="X22" s="149"/>
      <c r="Y22" s="126"/>
      <c r="Z22" s="127"/>
      <c r="AA22" s="143"/>
      <c r="AB22" s="157"/>
      <c r="AC22" s="144"/>
      <c r="AD22" s="158"/>
      <c r="AE22" s="144"/>
      <c r="AF22" s="145" t="str">
        <f t="shared" si="14"/>
        <v/>
      </c>
      <c r="AG22" s="146"/>
      <c r="AH22" s="147"/>
      <c r="AI22" s="174" t="str">
        <f t="shared" si="10"/>
        <v>-</v>
      </c>
      <c r="AJ22" s="79"/>
      <c r="AK22" s="52"/>
      <c r="AL22" s="159"/>
      <c r="AM22" s="59"/>
      <c r="AN22" s="112"/>
      <c r="AO22" s="112"/>
      <c r="AP22" s="112"/>
      <c r="AQ22" s="112"/>
      <c r="AR22" s="112"/>
      <c r="AS22" s="112"/>
      <c r="AT22" s="59"/>
      <c r="AU22" s="59"/>
      <c r="AV22" s="159"/>
      <c r="AW22" s="59"/>
      <c r="AX22" s="112"/>
      <c r="AY22" s="112"/>
      <c r="AZ22" s="112"/>
      <c r="BA22" s="112"/>
      <c r="BB22" s="112"/>
      <c r="BC22" s="112"/>
      <c r="BD22" s="59"/>
      <c r="BE22" s="146"/>
      <c r="BF22" s="212"/>
      <c r="BG22" s="174" t="str">
        <f t="shared" si="11"/>
        <v>-</v>
      </c>
      <c r="BH22" s="174" t="str">
        <f t="array" aca="1" ref="BH22" ca="1">IF(INDIRECT("D22")="","",IFERROR(HLOOKUP($E$4,$BL$2:$BW$3,2,FALSE),""))</f>
        <v/>
      </c>
      <c r="BI22" s="52"/>
      <c r="BJ22" s="87"/>
      <c r="BK22" s="213" t="str">
        <f t="array" aca="1" ref="BK22" ca="1">IF(クラス・種目リスト!$J$78=1,$C$4&amp;INDIRECT("$C22")&amp;RIGHT(INDIRECT("$H22"),1),$C$4&amp;INDIRECT("$C22"))</f>
        <v>小学</v>
      </c>
      <c r="BL22" s="214" t="str">
        <f ca="1">IFERROR(VLOOKUP($BK22,クラス・種目リスト!$A$67:$H$82,3,FALSE),"-")</f>
        <v>-</v>
      </c>
      <c r="BM22" s="214" t="str">
        <f ca="1">IFERROR(VLOOKUP($BK22,クラス・種目リスト!$A$67:$H$82,4,FALSE),"-")</f>
        <v>-</v>
      </c>
      <c r="BN22" s="214" t="str">
        <f ca="1">IFERROR(VLOOKUP($BK22,クラス・種目リスト!$A$67:$H$82,5,FALSE),"-")</f>
        <v>-</v>
      </c>
      <c r="BO22" s="214" t="str">
        <f ca="1">IFERROR(VLOOKUP($BK22,クラス・種目リスト!$A$67:$H$82,6,FALSE),"-")</f>
        <v>-</v>
      </c>
      <c r="BP22" s="214" t="str">
        <f ca="1">IFERROR(VLOOKUP($BK22,クラス・種目リスト!$A$67:$H$82,7,FALSE),"-")</f>
        <v>-</v>
      </c>
      <c r="BQ22" s="214" t="str">
        <f ca="1">IFERROR(VLOOKUP($BK22,クラス・種目リスト!$A$67:$H$82,8,FALSE),"-")</f>
        <v>-</v>
      </c>
      <c r="BR22" s="243"/>
      <c r="BS22" s="186" t="str">
        <f t="array" aca="1" ref="BS22" ca="1">IFERROR(VLOOKUP(INDIRECT("N22"),クラス・種目リスト!$A$2:$AF$48,3,FALSE),"-")</f>
        <v>-</v>
      </c>
      <c r="BT22" s="186" t="str">
        <f t="array" aca="1" ref="BT22" ca="1">IFERROR(VLOOKUP(INDIRECT("N22"),クラス・種目リスト!$A$2:$AF$48,4,FALSE),"-")</f>
        <v>-</v>
      </c>
      <c r="BU22" s="186" t="str">
        <f t="array" aca="1" ref="BU22" ca="1">IFERROR(VLOOKUP(INDIRECT("N22"),クラス・種目リスト!$A$2:$AF$48,5,FALSE),"-")</f>
        <v>-</v>
      </c>
      <c r="BV22" s="186" t="str">
        <f t="array" aca="1" ref="BV22" ca="1">IFERROR(VLOOKUP(INDIRECT("N22"),クラス・種目リスト!$A$2:$AF$48,6,FALSE),"-")</f>
        <v>-</v>
      </c>
      <c r="BW22" s="186" t="str">
        <f t="array" aca="1" ref="BW22" ca="1">IFERROR(VLOOKUP(INDIRECT("N22"),クラス・種目リスト!$A$2:$AF$48,7,FALSE),"-")</f>
        <v>-</v>
      </c>
      <c r="BX22" s="186" t="str">
        <f t="array" aca="1" ref="BX22" ca="1">IFERROR(VLOOKUP(INDIRECT("N22"),クラス・種目リスト!$A$2:$AF$48,8,FALSE),"-")</f>
        <v>-</v>
      </c>
      <c r="BY22" s="186" t="str">
        <f t="array" aca="1" ref="BY22" ca="1">IFERROR(VLOOKUP(INDIRECT("N22"),クラス・種目リスト!$A$2:$AF$48,9,FALSE),"-")</f>
        <v>-</v>
      </c>
      <c r="BZ22" s="186" t="str">
        <f t="array" aca="1" ref="BZ22" ca="1">IFERROR(VLOOKUP(INDIRECT("N22"),クラス・種目リスト!$A$2:$AF$48,10,FALSE),"-")</f>
        <v>-</v>
      </c>
      <c r="CA22" s="186" t="str">
        <f t="array" aca="1" ref="CA22" ca="1">IFERROR(VLOOKUP(INDIRECT("N22"),クラス・種目リスト!$A$2:$AF$48,11,FALSE),"-")</f>
        <v>-</v>
      </c>
      <c r="CB22" s="186" t="str">
        <f t="array" aca="1" ref="CB22" ca="1">IFERROR(VLOOKUP(INDIRECT("N22"),クラス・種目リスト!$A$2:$AF$48,12,FALSE),"-")</f>
        <v>-</v>
      </c>
      <c r="CC22" s="186" t="str">
        <f t="array" aca="1" ref="CC22" ca="1">IFERROR(VLOOKUP(INDIRECT("N22"),クラス・種目リスト!$A$2:$AF$48,13,FALSE),"-")</f>
        <v>-</v>
      </c>
      <c r="CD22" s="186" t="str">
        <f t="array" aca="1" ref="CD22" ca="1">IFERROR(VLOOKUP(INDIRECT("N22"),クラス・種目リスト!$A$2:$AF$48,14,FALSE),"-")</f>
        <v>-</v>
      </c>
      <c r="CE22" s="186" t="str">
        <f t="array" aca="1" ref="CE22" ca="1">IFERROR(VLOOKUP(INDIRECT("N22"),クラス・種目リスト!$A$2:$AF$48,15,FALSE),"-")</f>
        <v>-</v>
      </c>
      <c r="CF22" s="186" t="str">
        <f t="array" aca="1" ref="CF22" ca="1">IFERROR(VLOOKUP(INDIRECT("N22"),クラス・種目リスト!$A$2:$AF$48,16,FALSE),"-")</f>
        <v>-</v>
      </c>
      <c r="CG22" s="186" t="str">
        <f t="array" aca="1" ref="CG22" ca="1">IFERROR(VLOOKUP(INDIRECT("N22"),クラス・種目リスト!$A$2:$AF$48,17,FALSE),"-")</f>
        <v>-</v>
      </c>
      <c r="CH22" s="186">
        <f t="shared" ref="CH22:CH62" ca="1" si="15">COUNTIF(BS22:CG22,O22)</f>
        <v>0</v>
      </c>
      <c r="CI22" s="186"/>
      <c r="CJ22" s="186"/>
      <c r="CK22" s="186"/>
      <c r="CL22" s="186"/>
      <c r="CM22" s="186" t="str">
        <f t="array" aca="1" ref="CM22" ca="1">IFERROR(VLOOKUP(INDIRECT("X22"),クラス・種目リスト!$A$2:$AF$48,3,FALSE),"-")</f>
        <v>-</v>
      </c>
      <c r="CN22" s="186" t="str">
        <f t="array" aca="1" ref="CN22" ca="1">IFERROR(VLOOKUP(INDIRECT("X22"),クラス・種目リスト!$A$2:$AF$48,4,FALSE),"-")</f>
        <v>-</v>
      </c>
      <c r="CO22" s="186" t="str">
        <f t="array" aca="1" ref="CO22" ca="1">IFERROR(VLOOKUP(INDIRECT("X22"),クラス・種目リスト!$A$2:$AF$48,5,FALSE),"-")</f>
        <v>-</v>
      </c>
      <c r="CP22" s="186" t="str">
        <f t="array" aca="1" ref="CP22" ca="1">IFERROR(VLOOKUP(INDIRECT("X22"),クラス・種目リスト!$A$2:$AF$48,6,FALSE),"-")</f>
        <v>-</v>
      </c>
      <c r="CQ22" s="186" t="str">
        <f t="array" aca="1" ref="CQ22" ca="1">IFERROR(VLOOKUP(INDIRECT("X22"),クラス・種目リスト!$A$2:$AF$48,7,FALSE),"-")</f>
        <v>-</v>
      </c>
      <c r="CR22" s="186" t="str">
        <f t="array" aca="1" ref="CR22" ca="1">IFERROR(VLOOKUP(INDIRECT("X22"),クラス・種目リスト!$A$2:$AF$48,8,FALSE),"-")</f>
        <v>-</v>
      </c>
      <c r="CS22" s="186" t="str">
        <f t="array" aca="1" ref="CS22" ca="1">IFERROR(VLOOKUP(INDIRECT("X22"),クラス・種目リスト!$A$2:$AF$48,9,FALSE),"-")</f>
        <v>-</v>
      </c>
      <c r="CT22" s="186" t="str">
        <f t="array" aca="1" ref="CT22" ca="1">IFERROR(VLOOKUP(INDIRECT("X22"),クラス・種目リスト!$A$2:$AF$48,10,FALSE),"-")</f>
        <v>-</v>
      </c>
      <c r="CU22" s="186" t="str">
        <f t="array" aca="1" ref="CU22" ca="1">IFERROR(VLOOKUP(INDIRECT("X22"),クラス・種目リスト!$A$2:$AF$48,11,FALSE),"-")</f>
        <v>-</v>
      </c>
      <c r="CV22" s="186" t="str">
        <f t="array" aca="1" ref="CV22" ca="1">IFERROR(VLOOKUP(INDIRECT("X22"),クラス・種目リスト!$A$2:$AF$48,12,FALSE),"-")</f>
        <v>-</v>
      </c>
      <c r="CW22" s="186" t="str">
        <f t="array" aca="1" ref="CW22" ca="1">IFERROR(VLOOKUP(INDIRECT("X22"),クラス・種目リスト!$A$2:$AF$48,13,FALSE),"-")</f>
        <v>-</v>
      </c>
      <c r="CX22" s="186" t="str">
        <f t="array" aca="1" ref="CX22" ca="1">IFERROR(VLOOKUP(INDIRECT("X22"),クラス・種目リスト!$A$2:$AF$48,14,FALSE),"-")</f>
        <v>-</v>
      </c>
      <c r="CY22" s="186" t="str">
        <f t="array" aca="1" ref="CY22" ca="1">IFERROR(VLOOKUP(INDIRECT("X22"),クラス・種目リスト!$A$2:$AF$48,15,FALSE),"-")</f>
        <v>-</v>
      </c>
      <c r="CZ22" s="186" t="str">
        <f t="array" aca="1" ref="CZ22" ca="1">IFERROR(VLOOKUP(INDIRECT("X22"),クラス・種目リスト!$A$2:$AF$48,16,FALSE),"-")</f>
        <v>-</v>
      </c>
      <c r="DA22" s="186" t="str">
        <f t="array" aca="1" ref="DA22" ca="1">IFERROR(VLOOKUP(INDIRECT("X22"),クラス・種目リスト!$A$2:$AF$48,17,FALSE),"-")</f>
        <v>-</v>
      </c>
      <c r="DB22" s="186">
        <f t="shared" ca="1" si="12"/>
        <v>0</v>
      </c>
      <c r="DC22" s="186"/>
      <c r="DD22" s="186"/>
      <c r="DE22" s="186"/>
      <c r="DF22" s="186"/>
      <c r="DG22" s="186" t="str">
        <f t="array" aca="1" ref="DG22" ca="1">IFERROR(VLOOKUP(INDIRECT("AL22"),クラス・種目リスト!$A$2:$AF$48,18,FALSE),"-")</f>
        <v>-</v>
      </c>
      <c r="DH22" s="186" t="str">
        <f t="array" aca="1" ref="DH22" ca="1">IFERROR(VLOOKUP(INDIRECT("AL22"),クラス・種目リスト!$A$2:$AF$48,19,FALSE),"-")</f>
        <v>-</v>
      </c>
      <c r="DI22" s="186" t="str">
        <f t="array" aca="1" ref="DI22" ca="1">IFERROR(VLOOKUP(INDIRECT("AL22"),クラス・種目リスト!$A$2:$AF$48,20,FALSE),"-")</f>
        <v>-</v>
      </c>
      <c r="DJ22" s="186" t="str">
        <f t="array" aca="1" ref="DJ22" ca="1">IFERROR(VLOOKUP(INDIRECT("AL22"),クラス・種目リスト!$A$2:$AF$48,21,FALSE),"-")</f>
        <v>-</v>
      </c>
      <c r="DK22" s="186" t="str">
        <f t="array" aca="1" ref="DK22" ca="1">IFERROR(VLOOKUP(INDIRECT("AL22"),クラス・種目リスト!$A$2:$AF$48,22,FALSE),"-")</f>
        <v>-</v>
      </c>
      <c r="DL22" s="186" t="str">
        <f t="array" aca="1" ref="DL22" ca="1">IFERROR(VLOOKUP(INDIRECT("AL22"),クラス・種目リスト!$A$2:$AF$48,23,FALSE),"-")</f>
        <v>-</v>
      </c>
      <c r="DM22" s="186" t="str">
        <f t="array" aca="1" ref="DM22" ca="1">IFERROR(VLOOKUP(INDIRECT("AL22"),クラス・種目リスト!$A$2:$AF$48,24,FALSE),"-")</f>
        <v>-</v>
      </c>
      <c r="DN22" s="186" t="str">
        <f t="array" aca="1" ref="DN22" ca="1">IFERROR(VLOOKUP(INDIRECT("AL22"),クラス・種目リスト!$A$2:$AF$48,25,FALSE),"-")</f>
        <v>-</v>
      </c>
      <c r="DO22" s="186" t="str">
        <f t="array" aca="1" ref="DO22" ca="1">IFERROR(VLOOKUP(INDIRECT("AL22"),クラス・種目リスト!$A$2:$AF$48,26,FALSE),"-")</f>
        <v>-</v>
      </c>
      <c r="DP22" s="186" t="str">
        <f t="array" aca="1" ref="DP22" ca="1">IFERROR(VLOOKUP(INDIRECT("AL22"),クラス・種目リスト!$A$2:$AF$48,27,FALSE),"-")</f>
        <v>-</v>
      </c>
      <c r="DQ22" s="186" t="str">
        <f t="array" aca="1" ref="DQ22" ca="1">IFERROR(VLOOKUP(INDIRECT("AL22"),クラス・種目リスト!$A$2:$AF$48,28,FALSE),"-")</f>
        <v>-</v>
      </c>
      <c r="DR22" s="186" t="str">
        <f t="array" aca="1" ref="DR22" ca="1">IFERROR(VLOOKUP(INDIRECT("AL22"),クラス・種目リスト!$A$2:$AF$48,29,FALSE),"-")</f>
        <v>-</v>
      </c>
      <c r="DS22" s="186" t="str">
        <f t="array" aca="1" ref="DS22" ca="1">IFERROR(VLOOKUP(INDIRECT("AL22"),クラス・種目リスト!$A$2:$AF$48,30,FALSE),"-")</f>
        <v>-</v>
      </c>
      <c r="DT22" s="186" t="str">
        <f t="array" aca="1" ref="DT22" ca="1">IFERROR(VLOOKUP(INDIRECT("AL22"),クラス・種目リスト!$A$2:$AF$48,31,FALSE),"-")</f>
        <v>-</v>
      </c>
      <c r="DU22" s="186" t="str">
        <f t="array" aca="1" ref="DU22" ca="1">IFERROR(VLOOKUP(INDIRECT("AL22"),クラス・種目リスト!$A$2:$AF$48,32,FALSE),"-")</f>
        <v>-</v>
      </c>
      <c r="DV22" s="186">
        <f t="shared" ca="1" si="5"/>
        <v>0</v>
      </c>
      <c r="EA22" s="186" t="str">
        <f t="array" aca="1" ref="EA22" ca="1">IFERROR(VLOOKUP(INDIRECT("AV22"),クラス・種目リスト!$A$2:$AF$48,18,FALSE),"-")</f>
        <v>-</v>
      </c>
      <c r="EB22" s="186" t="str">
        <f t="array" aca="1" ref="EB22" ca="1">IFERROR(VLOOKUP(INDIRECT("AV22"),クラス・種目リスト!$A$2:$AF$48,19,FALSE),"-")</f>
        <v>-</v>
      </c>
      <c r="EC22" s="186" t="str">
        <f t="array" aca="1" ref="EC22" ca="1">IFERROR(VLOOKUP(INDIRECT("AV22"),クラス・種目リスト!$A$2:$AF$48,20,FALSE),"-")</f>
        <v>-</v>
      </c>
      <c r="ED22" s="186" t="str">
        <f t="array" aca="1" ref="ED22" ca="1">IFERROR(VLOOKUP(INDIRECT("AV22"),クラス・種目リスト!$A$2:$AF$48,21,FALSE),"-")</f>
        <v>-</v>
      </c>
      <c r="EE22" s="186" t="str">
        <f t="array" aca="1" ref="EE22" ca="1">IFERROR(VLOOKUP(INDIRECT("AV22"),クラス・種目リスト!$A$2:$AF$48,22,FALSE),"-")</f>
        <v>-</v>
      </c>
      <c r="EF22" s="186" t="str">
        <f t="array" aca="1" ref="EF22" ca="1">IFERROR(VLOOKUP(INDIRECT("AV22"),クラス・種目リスト!$A$2:$AF$48,23,FALSE),"-")</f>
        <v>-</v>
      </c>
      <c r="EG22" s="186" t="str">
        <f t="array" aca="1" ref="EG22" ca="1">IFERROR(VLOOKUP(INDIRECT("AV22"),クラス・種目リスト!$A$2:$AF$48,24,FALSE),"-")</f>
        <v>-</v>
      </c>
      <c r="EH22" s="186" t="str">
        <f t="array" aca="1" ref="EH22" ca="1">IFERROR(VLOOKUP(INDIRECT("AV22"),クラス・種目リスト!$A$2:$AF$48,25,FALSE),"-")</f>
        <v>-</v>
      </c>
      <c r="EI22" s="186" t="str">
        <f t="array" aca="1" ref="EI22" ca="1">IFERROR(VLOOKUP(INDIRECT("AV22"),クラス・種目リスト!$A$2:$AF$48,26,FALSE),"-")</f>
        <v>-</v>
      </c>
      <c r="EJ22" s="186" t="str">
        <f t="array" aca="1" ref="EJ22" ca="1">IFERROR(VLOOKUP(INDIRECT("AV22"),クラス・種目リスト!$A$2:$AF$48,27,FALSE),"-")</f>
        <v>-</v>
      </c>
      <c r="EK22" s="186" t="str">
        <f t="array" aca="1" ref="EK22" ca="1">IFERROR(VLOOKUP(INDIRECT("AV22"),クラス・種目リスト!$A$2:$AF$48,28,FALSE),"-")</f>
        <v>-</v>
      </c>
      <c r="EL22" s="186" t="str">
        <f t="array" aca="1" ref="EL22" ca="1">IFERROR(VLOOKUP(INDIRECT("AV22"),クラス・種目リスト!$A$2:$AF$48,29,FALSE),"-")</f>
        <v>-</v>
      </c>
      <c r="EM22" s="186" t="str">
        <f t="array" aca="1" ref="EM22" ca="1">IFERROR(VLOOKUP(INDIRECT("AV22"),クラス・種目リスト!$A$2:$AF$48,30,FALSE),"-")</f>
        <v>-</v>
      </c>
      <c r="EN22" s="186" t="str">
        <f t="array" aca="1" ref="EN22" ca="1">IFERROR(VLOOKUP(INDIRECT("AV22"),クラス・種目リスト!$A$2:$AF$48,31,FALSE),"-")</f>
        <v>-</v>
      </c>
      <c r="EO22" s="186" t="str">
        <f t="array" aca="1" ref="EO22" ca="1">IFERROR(VLOOKUP(INDIRECT("AV22"),クラス・種目リスト!$A$2:$AF$48,32,FALSE),"-")</f>
        <v>-</v>
      </c>
      <c r="EP22" s="186">
        <f t="shared" ca="1" si="6"/>
        <v>0</v>
      </c>
      <c r="EQ22" s="186"/>
      <c r="ER22" s="186"/>
      <c r="ES22" s="186"/>
      <c r="ET22" s="186"/>
      <c r="EV22" s="39">
        <f t="array" aca="1" ref="EV22" ca="1">IF(INDIRECT("O22")="-",0,COUNTA(INDIRECT("O22")))+IF(INDIRECT("Y22")="-",0,COUNTA(INDIRECT("Y22")))+IF(INDIRECT("AM22")="-",0,COUNTA(INDIRECT("AM22")))+IF(INDIRECT("AW22")="-",0,COUNTA(INDIRECT("AW22")))</f>
        <v>0</v>
      </c>
    </row>
    <row r="23" spans="1:152" ht="19.5" customHeight="1" x14ac:dyDescent="0.15">
      <c r="A23" s="72" t="s">
        <v>3</v>
      </c>
      <c r="B23" s="73" t="str">
        <f t="shared" si="4"/>
        <v/>
      </c>
      <c r="C23" s="74"/>
      <c r="D23" s="75"/>
      <c r="E23" s="76"/>
      <c r="F23" s="82"/>
      <c r="G23" s="83"/>
      <c r="H23" s="84"/>
      <c r="I23" s="121" t="str">
        <f t="shared" si="7"/>
        <v/>
      </c>
      <c r="J23" s="122" t="str">
        <f t="shared" si="8"/>
        <v/>
      </c>
      <c r="K23" s="128"/>
      <c r="L23" s="122" t="str">
        <f t="shared" si="9"/>
        <v/>
      </c>
      <c r="M23" s="125"/>
      <c r="N23" s="125"/>
      <c r="O23" s="126"/>
      <c r="P23" s="127"/>
      <c r="Q23" s="143"/>
      <c r="R23" s="127"/>
      <c r="S23" s="144"/>
      <c r="T23" s="127"/>
      <c r="U23" s="144"/>
      <c r="V23" s="145" t="str">
        <f t="shared" si="13"/>
        <v/>
      </c>
      <c r="W23" s="148"/>
      <c r="X23" s="149"/>
      <c r="Y23" s="126"/>
      <c r="Z23" s="127"/>
      <c r="AA23" s="143"/>
      <c r="AB23" s="157"/>
      <c r="AC23" s="144"/>
      <c r="AD23" s="158"/>
      <c r="AE23" s="144"/>
      <c r="AF23" s="145" t="str">
        <f t="shared" si="14"/>
        <v/>
      </c>
      <c r="AG23" s="146"/>
      <c r="AH23" s="147"/>
      <c r="AI23" s="174" t="str">
        <f t="shared" si="10"/>
        <v>-</v>
      </c>
      <c r="AJ23" s="79"/>
      <c r="AK23" s="52"/>
      <c r="AL23" s="159"/>
      <c r="AM23" s="59"/>
      <c r="AN23" s="112"/>
      <c r="AO23" s="112"/>
      <c r="AP23" s="112"/>
      <c r="AQ23" s="112"/>
      <c r="AR23" s="112"/>
      <c r="AS23" s="112"/>
      <c r="AT23" s="59"/>
      <c r="AU23" s="59"/>
      <c r="AV23" s="159"/>
      <c r="AW23" s="59"/>
      <c r="AX23" s="112"/>
      <c r="AY23" s="112"/>
      <c r="AZ23" s="112"/>
      <c r="BA23" s="112"/>
      <c r="BB23" s="112"/>
      <c r="BC23" s="112"/>
      <c r="BD23" s="59"/>
      <c r="BE23" s="146"/>
      <c r="BF23" s="212"/>
      <c r="BG23" s="174" t="str">
        <f t="shared" si="11"/>
        <v>-</v>
      </c>
      <c r="BH23" s="174" t="str">
        <f t="array" aca="1" ref="BH23" ca="1">IF(INDIRECT("D23")="","",IFERROR(HLOOKUP($E$4,$BL$2:$BW$3,2,FALSE),""))</f>
        <v/>
      </c>
      <c r="BI23" s="52"/>
      <c r="BJ23" s="87"/>
      <c r="BK23" s="213" t="str">
        <f t="array" aca="1" ref="BK23" ca="1">IF(クラス・種目リスト!$J$78=1,$C$4&amp;INDIRECT("$C23")&amp;RIGHT(INDIRECT("$H23"),1),$C$4&amp;INDIRECT("$C23"))</f>
        <v>小学</v>
      </c>
      <c r="BL23" s="214" t="str">
        <f ca="1">IFERROR(VLOOKUP($BK23,クラス・種目リスト!$A$67:$H$82,3,FALSE),"-")</f>
        <v>-</v>
      </c>
      <c r="BM23" s="214" t="str">
        <f ca="1">IFERROR(VLOOKUP($BK23,クラス・種目リスト!$A$67:$H$82,4,FALSE),"-")</f>
        <v>-</v>
      </c>
      <c r="BN23" s="214" t="str">
        <f ca="1">IFERROR(VLOOKUP($BK23,クラス・種目リスト!$A$67:$H$82,5,FALSE),"-")</f>
        <v>-</v>
      </c>
      <c r="BO23" s="214" t="str">
        <f ca="1">IFERROR(VLOOKUP($BK23,クラス・種目リスト!$A$67:$H$82,6,FALSE),"-")</f>
        <v>-</v>
      </c>
      <c r="BP23" s="214" t="str">
        <f ca="1">IFERROR(VLOOKUP($BK23,クラス・種目リスト!$A$67:$H$82,7,FALSE),"-")</f>
        <v>-</v>
      </c>
      <c r="BQ23" s="214" t="str">
        <f ca="1">IFERROR(VLOOKUP($BK23,クラス・種目リスト!$A$67:$H$82,8,FALSE),"-")</f>
        <v>-</v>
      </c>
      <c r="BR23" s="243"/>
      <c r="BS23" s="186" t="str">
        <f t="array" aca="1" ref="BS23" ca="1">IFERROR(VLOOKUP(INDIRECT("N23"),クラス・種目リスト!$A$2:$AF$48,3,FALSE),"-")</f>
        <v>-</v>
      </c>
      <c r="BT23" s="186" t="str">
        <f t="array" aca="1" ref="BT23" ca="1">IFERROR(VLOOKUP(INDIRECT("N23"),クラス・種目リスト!$A$2:$AF$48,4,FALSE),"-")</f>
        <v>-</v>
      </c>
      <c r="BU23" s="186" t="str">
        <f t="array" aca="1" ref="BU23" ca="1">IFERROR(VLOOKUP(INDIRECT("N23"),クラス・種目リスト!$A$2:$AF$48,5,FALSE),"-")</f>
        <v>-</v>
      </c>
      <c r="BV23" s="186" t="str">
        <f t="array" aca="1" ref="BV23" ca="1">IFERROR(VLOOKUP(INDIRECT("N23"),クラス・種目リスト!$A$2:$AF$48,6,FALSE),"-")</f>
        <v>-</v>
      </c>
      <c r="BW23" s="186" t="str">
        <f t="array" aca="1" ref="BW23" ca="1">IFERROR(VLOOKUP(INDIRECT("N23"),クラス・種目リスト!$A$2:$AF$48,7,FALSE),"-")</f>
        <v>-</v>
      </c>
      <c r="BX23" s="186" t="str">
        <f t="array" aca="1" ref="BX23" ca="1">IFERROR(VLOOKUP(INDIRECT("N23"),クラス・種目リスト!$A$2:$AF$48,8,FALSE),"-")</f>
        <v>-</v>
      </c>
      <c r="BY23" s="186" t="str">
        <f t="array" aca="1" ref="BY23" ca="1">IFERROR(VLOOKUP(INDIRECT("N23"),クラス・種目リスト!$A$2:$AF$48,9,FALSE),"-")</f>
        <v>-</v>
      </c>
      <c r="BZ23" s="186" t="str">
        <f t="array" aca="1" ref="BZ23" ca="1">IFERROR(VLOOKUP(INDIRECT("N23"),クラス・種目リスト!$A$2:$AF$48,10,FALSE),"-")</f>
        <v>-</v>
      </c>
      <c r="CA23" s="186" t="str">
        <f t="array" aca="1" ref="CA23" ca="1">IFERROR(VLOOKUP(INDIRECT("N23"),クラス・種目リスト!$A$2:$AF$48,11,FALSE),"-")</f>
        <v>-</v>
      </c>
      <c r="CB23" s="186" t="str">
        <f t="array" aca="1" ref="CB23" ca="1">IFERROR(VLOOKUP(INDIRECT("N23"),クラス・種目リスト!$A$2:$AF$48,12,FALSE),"-")</f>
        <v>-</v>
      </c>
      <c r="CC23" s="186" t="str">
        <f t="array" aca="1" ref="CC23" ca="1">IFERROR(VLOOKUP(INDIRECT("N23"),クラス・種目リスト!$A$2:$AF$48,13,FALSE),"-")</f>
        <v>-</v>
      </c>
      <c r="CD23" s="186" t="str">
        <f t="array" aca="1" ref="CD23" ca="1">IFERROR(VLOOKUP(INDIRECT("N23"),クラス・種目リスト!$A$2:$AF$48,14,FALSE),"-")</f>
        <v>-</v>
      </c>
      <c r="CE23" s="186" t="str">
        <f t="array" aca="1" ref="CE23" ca="1">IFERROR(VLOOKUP(INDIRECT("N23"),クラス・種目リスト!$A$2:$AF$48,15,FALSE),"-")</f>
        <v>-</v>
      </c>
      <c r="CF23" s="186" t="str">
        <f t="array" aca="1" ref="CF23" ca="1">IFERROR(VLOOKUP(INDIRECT("N23"),クラス・種目リスト!$A$2:$AF$48,16,FALSE),"-")</f>
        <v>-</v>
      </c>
      <c r="CG23" s="186" t="str">
        <f t="array" aca="1" ref="CG23" ca="1">IFERROR(VLOOKUP(INDIRECT("N23"),クラス・種目リスト!$A$2:$AF$48,17,FALSE),"-")</f>
        <v>-</v>
      </c>
      <c r="CH23" s="186">
        <f t="shared" ca="1" si="15"/>
        <v>0</v>
      </c>
      <c r="CI23" s="186"/>
      <c r="CJ23" s="186"/>
      <c r="CK23" s="186"/>
      <c r="CL23" s="186"/>
      <c r="CM23" s="186" t="str">
        <f t="array" aca="1" ref="CM23" ca="1">IFERROR(VLOOKUP(INDIRECT("X23"),クラス・種目リスト!$A$2:$AF$48,3,FALSE),"-")</f>
        <v>-</v>
      </c>
      <c r="CN23" s="186" t="str">
        <f t="array" aca="1" ref="CN23" ca="1">IFERROR(VLOOKUP(INDIRECT("X23"),クラス・種目リスト!$A$2:$AF$48,4,FALSE),"-")</f>
        <v>-</v>
      </c>
      <c r="CO23" s="186" t="str">
        <f t="array" aca="1" ref="CO23" ca="1">IFERROR(VLOOKUP(INDIRECT("X23"),クラス・種目リスト!$A$2:$AF$48,5,FALSE),"-")</f>
        <v>-</v>
      </c>
      <c r="CP23" s="186" t="str">
        <f t="array" aca="1" ref="CP23" ca="1">IFERROR(VLOOKUP(INDIRECT("X23"),クラス・種目リスト!$A$2:$AF$48,6,FALSE),"-")</f>
        <v>-</v>
      </c>
      <c r="CQ23" s="186" t="str">
        <f t="array" aca="1" ref="CQ23" ca="1">IFERROR(VLOOKUP(INDIRECT("X23"),クラス・種目リスト!$A$2:$AF$48,7,FALSE),"-")</f>
        <v>-</v>
      </c>
      <c r="CR23" s="186" t="str">
        <f t="array" aca="1" ref="CR23" ca="1">IFERROR(VLOOKUP(INDIRECT("X23"),クラス・種目リスト!$A$2:$AF$48,8,FALSE),"-")</f>
        <v>-</v>
      </c>
      <c r="CS23" s="186" t="str">
        <f t="array" aca="1" ref="CS23" ca="1">IFERROR(VLOOKUP(INDIRECT("X23"),クラス・種目リスト!$A$2:$AF$48,9,FALSE),"-")</f>
        <v>-</v>
      </c>
      <c r="CT23" s="186" t="str">
        <f t="array" aca="1" ref="CT23" ca="1">IFERROR(VLOOKUP(INDIRECT("X23"),クラス・種目リスト!$A$2:$AF$48,10,FALSE),"-")</f>
        <v>-</v>
      </c>
      <c r="CU23" s="186" t="str">
        <f t="array" aca="1" ref="CU23" ca="1">IFERROR(VLOOKUP(INDIRECT("X23"),クラス・種目リスト!$A$2:$AF$48,11,FALSE),"-")</f>
        <v>-</v>
      </c>
      <c r="CV23" s="186" t="str">
        <f t="array" aca="1" ref="CV23" ca="1">IFERROR(VLOOKUP(INDIRECT("X23"),クラス・種目リスト!$A$2:$AF$48,12,FALSE),"-")</f>
        <v>-</v>
      </c>
      <c r="CW23" s="186" t="str">
        <f t="array" aca="1" ref="CW23" ca="1">IFERROR(VLOOKUP(INDIRECT("X23"),クラス・種目リスト!$A$2:$AF$48,13,FALSE),"-")</f>
        <v>-</v>
      </c>
      <c r="CX23" s="186" t="str">
        <f t="array" aca="1" ref="CX23" ca="1">IFERROR(VLOOKUP(INDIRECT("X23"),クラス・種目リスト!$A$2:$AF$48,14,FALSE),"-")</f>
        <v>-</v>
      </c>
      <c r="CY23" s="186" t="str">
        <f t="array" aca="1" ref="CY23" ca="1">IFERROR(VLOOKUP(INDIRECT("X23"),クラス・種目リスト!$A$2:$AF$48,15,FALSE),"-")</f>
        <v>-</v>
      </c>
      <c r="CZ23" s="186" t="str">
        <f t="array" aca="1" ref="CZ23" ca="1">IFERROR(VLOOKUP(INDIRECT("X23"),クラス・種目リスト!$A$2:$AF$48,16,FALSE),"-")</f>
        <v>-</v>
      </c>
      <c r="DA23" s="186" t="str">
        <f t="array" aca="1" ref="DA23" ca="1">IFERROR(VLOOKUP(INDIRECT("X23"),クラス・種目リスト!$A$2:$AF$48,17,FALSE),"-")</f>
        <v>-</v>
      </c>
      <c r="DB23" s="186">
        <f t="shared" ca="1" si="12"/>
        <v>0</v>
      </c>
      <c r="DC23" s="186"/>
      <c r="DD23" s="186"/>
      <c r="DE23" s="186"/>
      <c r="DF23" s="186"/>
      <c r="DG23" s="186" t="str">
        <f t="array" aca="1" ref="DG23" ca="1">IFERROR(VLOOKUP(INDIRECT("AL23"),クラス・種目リスト!$A$2:$AF$48,18,FALSE),"-")</f>
        <v>-</v>
      </c>
      <c r="DH23" s="186" t="str">
        <f t="array" aca="1" ref="DH23" ca="1">IFERROR(VLOOKUP(INDIRECT("AL23"),クラス・種目リスト!$A$2:$AF$48,19,FALSE),"-")</f>
        <v>-</v>
      </c>
      <c r="DI23" s="186" t="str">
        <f t="array" aca="1" ref="DI23" ca="1">IFERROR(VLOOKUP(INDIRECT("AL23"),クラス・種目リスト!$A$2:$AF$48,20,FALSE),"-")</f>
        <v>-</v>
      </c>
      <c r="DJ23" s="186" t="str">
        <f t="array" aca="1" ref="DJ23" ca="1">IFERROR(VLOOKUP(INDIRECT("AL23"),クラス・種目リスト!$A$2:$AF$48,21,FALSE),"-")</f>
        <v>-</v>
      </c>
      <c r="DK23" s="186" t="str">
        <f t="array" aca="1" ref="DK23" ca="1">IFERROR(VLOOKUP(INDIRECT("AL23"),クラス・種目リスト!$A$2:$AF$48,22,FALSE),"-")</f>
        <v>-</v>
      </c>
      <c r="DL23" s="186" t="str">
        <f t="array" aca="1" ref="DL23" ca="1">IFERROR(VLOOKUP(INDIRECT("AL23"),クラス・種目リスト!$A$2:$AF$48,23,FALSE),"-")</f>
        <v>-</v>
      </c>
      <c r="DM23" s="186" t="str">
        <f t="array" aca="1" ref="DM23" ca="1">IFERROR(VLOOKUP(INDIRECT("AL23"),クラス・種目リスト!$A$2:$AF$48,24,FALSE),"-")</f>
        <v>-</v>
      </c>
      <c r="DN23" s="186" t="str">
        <f t="array" aca="1" ref="DN23" ca="1">IFERROR(VLOOKUP(INDIRECT("AL23"),クラス・種目リスト!$A$2:$AF$48,25,FALSE),"-")</f>
        <v>-</v>
      </c>
      <c r="DO23" s="186" t="str">
        <f t="array" aca="1" ref="DO23" ca="1">IFERROR(VLOOKUP(INDIRECT("AL23"),クラス・種目リスト!$A$2:$AF$48,26,FALSE),"-")</f>
        <v>-</v>
      </c>
      <c r="DP23" s="186" t="str">
        <f t="array" aca="1" ref="DP23" ca="1">IFERROR(VLOOKUP(INDIRECT("AL23"),クラス・種目リスト!$A$2:$AF$48,27,FALSE),"-")</f>
        <v>-</v>
      </c>
      <c r="DQ23" s="186" t="str">
        <f t="array" aca="1" ref="DQ23" ca="1">IFERROR(VLOOKUP(INDIRECT("AL23"),クラス・種目リスト!$A$2:$AF$48,28,FALSE),"-")</f>
        <v>-</v>
      </c>
      <c r="DR23" s="186" t="str">
        <f t="array" aca="1" ref="DR23" ca="1">IFERROR(VLOOKUP(INDIRECT("AL23"),クラス・種目リスト!$A$2:$AF$48,29,FALSE),"-")</f>
        <v>-</v>
      </c>
      <c r="DS23" s="186" t="str">
        <f t="array" aca="1" ref="DS23" ca="1">IFERROR(VLOOKUP(INDIRECT("AL23"),クラス・種目リスト!$A$2:$AF$48,30,FALSE),"-")</f>
        <v>-</v>
      </c>
      <c r="DT23" s="186" t="str">
        <f t="array" aca="1" ref="DT23" ca="1">IFERROR(VLOOKUP(INDIRECT("AL23"),クラス・種目リスト!$A$2:$AF$48,31,FALSE),"-")</f>
        <v>-</v>
      </c>
      <c r="DU23" s="186" t="str">
        <f t="array" aca="1" ref="DU23" ca="1">IFERROR(VLOOKUP(INDIRECT("AL23"),クラス・種目リスト!$A$2:$AF$48,32,FALSE),"-")</f>
        <v>-</v>
      </c>
      <c r="DV23" s="186">
        <f t="shared" ca="1" si="5"/>
        <v>0</v>
      </c>
      <c r="EA23" s="186" t="str">
        <f t="array" aca="1" ref="EA23" ca="1">IFERROR(VLOOKUP(INDIRECT("AV23"),クラス・種目リスト!$A$2:$AF$48,18,FALSE),"-")</f>
        <v>-</v>
      </c>
      <c r="EB23" s="186" t="str">
        <f t="array" aca="1" ref="EB23" ca="1">IFERROR(VLOOKUP(INDIRECT("AV23"),クラス・種目リスト!$A$2:$AF$48,19,FALSE),"-")</f>
        <v>-</v>
      </c>
      <c r="EC23" s="186" t="str">
        <f t="array" aca="1" ref="EC23" ca="1">IFERROR(VLOOKUP(INDIRECT("AV23"),クラス・種目リスト!$A$2:$AF$48,20,FALSE),"-")</f>
        <v>-</v>
      </c>
      <c r="ED23" s="186" t="str">
        <f t="array" aca="1" ref="ED23" ca="1">IFERROR(VLOOKUP(INDIRECT("AV23"),クラス・種目リスト!$A$2:$AF$48,21,FALSE),"-")</f>
        <v>-</v>
      </c>
      <c r="EE23" s="186" t="str">
        <f t="array" aca="1" ref="EE23" ca="1">IFERROR(VLOOKUP(INDIRECT("AV23"),クラス・種目リスト!$A$2:$AF$48,22,FALSE),"-")</f>
        <v>-</v>
      </c>
      <c r="EF23" s="186" t="str">
        <f t="array" aca="1" ref="EF23" ca="1">IFERROR(VLOOKUP(INDIRECT("AV23"),クラス・種目リスト!$A$2:$AF$48,23,FALSE),"-")</f>
        <v>-</v>
      </c>
      <c r="EG23" s="186" t="str">
        <f t="array" aca="1" ref="EG23" ca="1">IFERROR(VLOOKUP(INDIRECT("AV23"),クラス・種目リスト!$A$2:$AF$48,24,FALSE),"-")</f>
        <v>-</v>
      </c>
      <c r="EH23" s="186" t="str">
        <f t="array" aca="1" ref="EH23" ca="1">IFERROR(VLOOKUP(INDIRECT("AV23"),クラス・種目リスト!$A$2:$AF$48,25,FALSE),"-")</f>
        <v>-</v>
      </c>
      <c r="EI23" s="186" t="str">
        <f t="array" aca="1" ref="EI23" ca="1">IFERROR(VLOOKUP(INDIRECT("AV23"),クラス・種目リスト!$A$2:$AF$48,26,FALSE),"-")</f>
        <v>-</v>
      </c>
      <c r="EJ23" s="186" t="str">
        <f t="array" aca="1" ref="EJ23" ca="1">IFERROR(VLOOKUP(INDIRECT("AV23"),クラス・種目リスト!$A$2:$AF$48,27,FALSE),"-")</f>
        <v>-</v>
      </c>
      <c r="EK23" s="186" t="str">
        <f t="array" aca="1" ref="EK23" ca="1">IFERROR(VLOOKUP(INDIRECT("AV23"),クラス・種目リスト!$A$2:$AF$48,28,FALSE),"-")</f>
        <v>-</v>
      </c>
      <c r="EL23" s="186" t="str">
        <f t="array" aca="1" ref="EL23" ca="1">IFERROR(VLOOKUP(INDIRECT("AV23"),クラス・種目リスト!$A$2:$AF$48,29,FALSE),"-")</f>
        <v>-</v>
      </c>
      <c r="EM23" s="186" t="str">
        <f t="array" aca="1" ref="EM23" ca="1">IFERROR(VLOOKUP(INDIRECT("AV23"),クラス・種目リスト!$A$2:$AF$48,30,FALSE),"-")</f>
        <v>-</v>
      </c>
      <c r="EN23" s="186" t="str">
        <f t="array" aca="1" ref="EN23" ca="1">IFERROR(VLOOKUP(INDIRECT("AV23"),クラス・種目リスト!$A$2:$AF$48,31,FALSE),"-")</f>
        <v>-</v>
      </c>
      <c r="EO23" s="186" t="str">
        <f t="array" aca="1" ref="EO23" ca="1">IFERROR(VLOOKUP(INDIRECT("AV23"),クラス・種目リスト!$A$2:$AF$48,32,FALSE),"-")</f>
        <v>-</v>
      </c>
      <c r="EP23" s="186">
        <f t="shared" ca="1" si="6"/>
        <v>0</v>
      </c>
      <c r="EQ23" s="186"/>
      <c r="ER23" s="186"/>
      <c r="ES23" s="186"/>
      <c r="ET23" s="186"/>
      <c r="EV23" s="39">
        <f t="array" aca="1" ref="EV23" ca="1">IF(INDIRECT("O23")="-",0,COUNTA(INDIRECT("O23")))+IF(INDIRECT("Y23")="-",0,COUNTA(INDIRECT("Y23")))+IF(INDIRECT("AM23")="-",0,COUNTA(INDIRECT("AM23")))+IF(INDIRECT("AW23")="-",0,COUNTA(INDIRECT("AW23")))</f>
        <v>0</v>
      </c>
    </row>
    <row r="24" spans="1:152" ht="19.5" customHeight="1" x14ac:dyDescent="0.15">
      <c r="A24" s="72" t="s">
        <v>3</v>
      </c>
      <c r="B24" s="73" t="str">
        <f t="shared" si="4"/>
        <v/>
      </c>
      <c r="C24" s="74"/>
      <c r="D24" s="80"/>
      <c r="E24" s="81"/>
      <c r="F24" s="82"/>
      <c r="G24" s="83"/>
      <c r="H24" s="84"/>
      <c r="I24" s="121" t="str">
        <f t="shared" si="7"/>
        <v/>
      </c>
      <c r="J24" s="122" t="str">
        <f t="shared" si="8"/>
        <v/>
      </c>
      <c r="K24" s="128"/>
      <c r="L24" s="122" t="str">
        <f t="shared" si="9"/>
        <v/>
      </c>
      <c r="M24" s="125"/>
      <c r="N24" s="125"/>
      <c r="O24" s="126"/>
      <c r="P24" s="127"/>
      <c r="Q24" s="143"/>
      <c r="R24" s="127"/>
      <c r="S24" s="144"/>
      <c r="T24" s="127"/>
      <c r="U24" s="144"/>
      <c r="V24" s="145" t="str">
        <f t="shared" si="13"/>
        <v/>
      </c>
      <c r="W24" s="148"/>
      <c r="X24" s="149"/>
      <c r="Y24" s="126"/>
      <c r="Z24" s="127"/>
      <c r="AA24" s="143"/>
      <c r="AB24" s="157"/>
      <c r="AC24" s="144"/>
      <c r="AD24" s="158"/>
      <c r="AE24" s="144"/>
      <c r="AF24" s="145" t="str">
        <f t="shared" si="14"/>
        <v/>
      </c>
      <c r="AG24" s="146"/>
      <c r="AH24" s="147"/>
      <c r="AI24" s="174" t="str">
        <f t="shared" si="10"/>
        <v>-</v>
      </c>
      <c r="AJ24" s="79"/>
      <c r="AK24" s="52"/>
      <c r="AL24" s="159"/>
      <c r="AM24" s="59"/>
      <c r="AN24" s="112"/>
      <c r="AO24" s="112"/>
      <c r="AP24" s="112"/>
      <c r="AQ24" s="112"/>
      <c r="AR24" s="112"/>
      <c r="AS24" s="112"/>
      <c r="AT24" s="59"/>
      <c r="AU24" s="59"/>
      <c r="AV24" s="159"/>
      <c r="AW24" s="59"/>
      <c r="AX24" s="112"/>
      <c r="AY24" s="112"/>
      <c r="AZ24" s="112"/>
      <c r="BA24" s="112"/>
      <c r="BB24" s="112"/>
      <c r="BC24" s="112"/>
      <c r="BD24" s="59"/>
      <c r="BE24" s="146"/>
      <c r="BF24" s="212"/>
      <c r="BG24" s="174" t="str">
        <f t="shared" si="11"/>
        <v>-</v>
      </c>
      <c r="BH24" s="174" t="str">
        <f t="array" aca="1" ref="BH24" ca="1">IF(INDIRECT("D24")="","",IFERROR(HLOOKUP($E$4,$BL$2:$BW$3,2,FALSE),""))</f>
        <v/>
      </c>
      <c r="BI24" s="52"/>
      <c r="BJ24" s="87"/>
      <c r="BK24" s="213" t="str">
        <f t="array" aca="1" ref="BK24" ca="1">IF(クラス・種目リスト!$J$78=1,$C$4&amp;INDIRECT("$C24")&amp;RIGHT(INDIRECT("$H24"),1),$C$4&amp;INDIRECT("$C24"))</f>
        <v>小学</v>
      </c>
      <c r="BL24" s="214" t="str">
        <f ca="1">IFERROR(VLOOKUP($BK24,クラス・種目リスト!$A$67:$H$82,3,FALSE),"-")</f>
        <v>-</v>
      </c>
      <c r="BM24" s="214" t="str">
        <f ca="1">IFERROR(VLOOKUP($BK24,クラス・種目リスト!$A$67:$H$82,4,FALSE),"-")</f>
        <v>-</v>
      </c>
      <c r="BN24" s="214" t="str">
        <f ca="1">IFERROR(VLOOKUP($BK24,クラス・種目リスト!$A$67:$H$82,5,FALSE),"-")</f>
        <v>-</v>
      </c>
      <c r="BO24" s="214" t="str">
        <f ca="1">IFERROR(VLOOKUP($BK24,クラス・種目リスト!$A$67:$H$82,6,FALSE),"-")</f>
        <v>-</v>
      </c>
      <c r="BP24" s="214" t="str">
        <f ca="1">IFERROR(VLOOKUP($BK24,クラス・種目リスト!$A$67:$H$82,7,FALSE),"-")</f>
        <v>-</v>
      </c>
      <c r="BQ24" s="214" t="str">
        <f ca="1">IFERROR(VLOOKUP($BK24,クラス・種目リスト!$A$67:$H$82,8,FALSE),"-")</f>
        <v>-</v>
      </c>
      <c r="BR24" s="243"/>
      <c r="BS24" s="186" t="str">
        <f t="array" aca="1" ref="BS24" ca="1">IFERROR(VLOOKUP(INDIRECT("N24"),クラス・種目リスト!$A$2:$AF$48,3,FALSE),"-")</f>
        <v>-</v>
      </c>
      <c r="BT24" s="186" t="str">
        <f t="array" aca="1" ref="BT24" ca="1">IFERROR(VLOOKUP(INDIRECT("N24"),クラス・種目リスト!$A$2:$AF$48,4,FALSE),"-")</f>
        <v>-</v>
      </c>
      <c r="BU24" s="186" t="str">
        <f t="array" aca="1" ref="BU24" ca="1">IFERROR(VLOOKUP(INDIRECT("N24"),クラス・種目リスト!$A$2:$AF$48,5,FALSE),"-")</f>
        <v>-</v>
      </c>
      <c r="BV24" s="186" t="str">
        <f t="array" aca="1" ref="BV24" ca="1">IFERROR(VLOOKUP(INDIRECT("N24"),クラス・種目リスト!$A$2:$AF$48,6,FALSE),"-")</f>
        <v>-</v>
      </c>
      <c r="BW24" s="186" t="str">
        <f t="array" aca="1" ref="BW24" ca="1">IFERROR(VLOOKUP(INDIRECT("N24"),クラス・種目リスト!$A$2:$AF$48,7,FALSE),"-")</f>
        <v>-</v>
      </c>
      <c r="BX24" s="186" t="str">
        <f t="array" aca="1" ref="BX24" ca="1">IFERROR(VLOOKUP(INDIRECT("N24"),クラス・種目リスト!$A$2:$AF$48,8,FALSE),"-")</f>
        <v>-</v>
      </c>
      <c r="BY24" s="186" t="str">
        <f t="array" aca="1" ref="BY24" ca="1">IFERROR(VLOOKUP(INDIRECT("N24"),クラス・種目リスト!$A$2:$AF$48,9,FALSE),"-")</f>
        <v>-</v>
      </c>
      <c r="BZ24" s="186" t="str">
        <f t="array" aca="1" ref="BZ24" ca="1">IFERROR(VLOOKUP(INDIRECT("N24"),クラス・種目リスト!$A$2:$AF$48,10,FALSE),"-")</f>
        <v>-</v>
      </c>
      <c r="CA24" s="186" t="str">
        <f t="array" aca="1" ref="CA24" ca="1">IFERROR(VLOOKUP(INDIRECT("N24"),クラス・種目リスト!$A$2:$AF$48,11,FALSE),"-")</f>
        <v>-</v>
      </c>
      <c r="CB24" s="186" t="str">
        <f t="array" aca="1" ref="CB24" ca="1">IFERROR(VLOOKUP(INDIRECT("N24"),クラス・種目リスト!$A$2:$AF$48,12,FALSE),"-")</f>
        <v>-</v>
      </c>
      <c r="CC24" s="186" t="str">
        <f t="array" aca="1" ref="CC24" ca="1">IFERROR(VLOOKUP(INDIRECT("N24"),クラス・種目リスト!$A$2:$AF$48,13,FALSE),"-")</f>
        <v>-</v>
      </c>
      <c r="CD24" s="186" t="str">
        <f t="array" aca="1" ref="CD24" ca="1">IFERROR(VLOOKUP(INDIRECT("N24"),クラス・種目リスト!$A$2:$AF$48,14,FALSE),"-")</f>
        <v>-</v>
      </c>
      <c r="CE24" s="186" t="str">
        <f t="array" aca="1" ref="CE24" ca="1">IFERROR(VLOOKUP(INDIRECT("N24"),クラス・種目リスト!$A$2:$AF$48,15,FALSE),"-")</f>
        <v>-</v>
      </c>
      <c r="CF24" s="186" t="str">
        <f t="array" aca="1" ref="CF24" ca="1">IFERROR(VLOOKUP(INDIRECT("N24"),クラス・種目リスト!$A$2:$AF$48,16,FALSE),"-")</f>
        <v>-</v>
      </c>
      <c r="CG24" s="186" t="str">
        <f t="array" aca="1" ref="CG24" ca="1">IFERROR(VLOOKUP(INDIRECT("N24"),クラス・種目リスト!$A$2:$AF$48,17,FALSE),"-")</f>
        <v>-</v>
      </c>
      <c r="CH24" s="186">
        <f t="shared" ca="1" si="15"/>
        <v>0</v>
      </c>
      <c r="CI24" s="186"/>
      <c r="CJ24" s="186"/>
      <c r="CK24" s="186"/>
      <c r="CL24" s="186"/>
      <c r="CM24" s="186" t="str">
        <f t="array" aca="1" ref="CM24" ca="1">IFERROR(VLOOKUP(INDIRECT("X24"),クラス・種目リスト!$A$2:$AF$48,3,FALSE),"-")</f>
        <v>-</v>
      </c>
      <c r="CN24" s="186" t="str">
        <f t="array" aca="1" ref="CN24" ca="1">IFERROR(VLOOKUP(INDIRECT("X24"),クラス・種目リスト!$A$2:$AF$48,4,FALSE),"-")</f>
        <v>-</v>
      </c>
      <c r="CO24" s="186" t="str">
        <f t="array" aca="1" ref="CO24" ca="1">IFERROR(VLOOKUP(INDIRECT("X24"),クラス・種目リスト!$A$2:$AF$48,5,FALSE),"-")</f>
        <v>-</v>
      </c>
      <c r="CP24" s="186" t="str">
        <f t="array" aca="1" ref="CP24" ca="1">IFERROR(VLOOKUP(INDIRECT("X24"),クラス・種目リスト!$A$2:$AF$48,6,FALSE),"-")</f>
        <v>-</v>
      </c>
      <c r="CQ24" s="186" t="str">
        <f t="array" aca="1" ref="CQ24" ca="1">IFERROR(VLOOKUP(INDIRECT("X24"),クラス・種目リスト!$A$2:$AF$48,7,FALSE),"-")</f>
        <v>-</v>
      </c>
      <c r="CR24" s="186" t="str">
        <f t="array" aca="1" ref="CR24" ca="1">IFERROR(VLOOKUP(INDIRECT("X24"),クラス・種目リスト!$A$2:$AF$48,8,FALSE),"-")</f>
        <v>-</v>
      </c>
      <c r="CS24" s="186" t="str">
        <f t="array" aca="1" ref="CS24" ca="1">IFERROR(VLOOKUP(INDIRECT("X24"),クラス・種目リスト!$A$2:$AF$48,9,FALSE),"-")</f>
        <v>-</v>
      </c>
      <c r="CT24" s="186" t="str">
        <f t="array" aca="1" ref="CT24" ca="1">IFERROR(VLOOKUP(INDIRECT("X24"),クラス・種目リスト!$A$2:$AF$48,10,FALSE),"-")</f>
        <v>-</v>
      </c>
      <c r="CU24" s="186" t="str">
        <f t="array" aca="1" ref="CU24" ca="1">IFERROR(VLOOKUP(INDIRECT("X24"),クラス・種目リスト!$A$2:$AF$48,11,FALSE),"-")</f>
        <v>-</v>
      </c>
      <c r="CV24" s="186" t="str">
        <f t="array" aca="1" ref="CV24" ca="1">IFERROR(VLOOKUP(INDIRECT("X24"),クラス・種目リスト!$A$2:$AF$48,12,FALSE),"-")</f>
        <v>-</v>
      </c>
      <c r="CW24" s="186" t="str">
        <f t="array" aca="1" ref="CW24" ca="1">IFERROR(VLOOKUP(INDIRECT("X24"),クラス・種目リスト!$A$2:$AF$48,13,FALSE),"-")</f>
        <v>-</v>
      </c>
      <c r="CX24" s="186" t="str">
        <f t="array" aca="1" ref="CX24" ca="1">IFERROR(VLOOKUP(INDIRECT("X24"),クラス・種目リスト!$A$2:$AF$48,14,FALSE),"-")</f>
        <v>-</v>
      </c>
      <c r="CY24" s="186" t="str">
        <f t="array" aca="1" ref="CY24" ca="1">IFERROR(VLOOKUP(INDIRECT("X24"),クラス・種目リスト!$A$2:$AF$48,15,FALSE),"-")</f>
        <v>-</v>
      </c>
      <c r="CZ24" s="186" t="str">
        <f t="array" aca="1" ref="CZ24" ca="1">IFERROR(VLOOKUP(INDIRECT("X24"),クラス・種目リスト!$A$2:$AF$48,16,FALSE),"-")</f>
        <v>-</v>
      </c>
      <c r="DA24" s="186" t="str">
        <f t="array" aca="1" ref="DA24" ca="1">IFERROR(VLOOKUP(INDIRECT("X24"),クラス・種目リスト!$A$2:$AF$48,17,FALSE),"-")</f>
        <v>-</v>
      </c>
      <c r="DB24" s="186">
        <f t="shared" ca="1" si="12"/>
        <v>0</v>
      </c>
      <c r="DC24" s="186"/>
      <c r="DD24" s="186"/>
      <c r="DE24" s="186"/>
      <c r="DF24" s="186"/>
      <c r="DG24" s="186" t="str">
        <f t="array" aca="1" ref="DG24" ca="1">IFERROR(VLOOKUP(INDIRECT("AL24"),クラス・種目リスト!$A$2:$AF$48,18,FALSE),"-")</f>
        <v>-</v>
      </c>
      <c r="DH24" s="186" t="str">
        <f t="array" aca="1" ref="DH24" ca="1">IFERROR(VLOOKUP(INDIRECT("AL24"),クラス・種目リスト!$A$2:$AF$48,19,FALSE),"-")</f>
        <v>-</v>
      </c>
      <c r="DI24" s="186" t="str">
        <f t="array" aca="1" ref="DI24" ca="1">IFERROR(VLOOKUP(INDIRECT("AL24"),クラス・種目リスト!$A$2:$AF$48,20,FALSE),"-")</f>
        <v>-</v>
      </c>
      <c r="DJ24" s="186" t="str">
        <f t="array" aca="1" ref="DJ24" ca="1">IFERROR(VLOOKUP(INDIRECT("AL24"),クラス・種目リスト!$A$2:$AF$48,21,FALSE),"-")</f>
        <v>-</v>
      </c>
      <c r="DK24" s="186" t="str">
        <f t="array" aca="1" ref="DK24" ca="1">IFERROR(VLOOKUP(INDIRECT("AL24"),クラス・種目リスト!$A$2:$AF$48,22,FALSE),"-")</f>
        <v>-</v>
      </c>
      <c r="DL24" s="186" t="str">
        <f t="array" aca="1" ref="DL24" ca="1">IFERROR(VLOOKUP(INDIRECT("AL24"),クラス・種目リスト!$A$2:$AF$48,23,FALSE),"-")</f>
        <v>-</v>
      </c>
      <c r="DM24" s="186" t="str">
        <f t="array" aca="1" ref="DM24" ca="1">IFERROR(VLOOKUP(INDIRECT("AL24"),クラス・種目リスト!$A$2:$AF$48,24,FALSE),"-")</f>
        <v>-</v>
      </c>
      <c r="DN24" s="186" t="str">
        <f t="array" aca="1" ref="DN24" ca="1">IFERROR(VLOOKUP(INDIRECT("AL24"),クラス・種目リスト!$A$2:$AF$48,25,FALSE),"-")</f>
        <v>-</v>
      </c>
      <c r="DO24" s="186" t="str">
        <f t="array" aca="1" ref="DO24" ca="1">IFERROR(VLOOKUP(INDIRECT("AL24"),クラス・種目リスト!$A$2:$AF$48,26,FALSE),"-")</f>
        <v>-</v>
      </c>
      <c r="DP24" s="186" t="str">
        <f t="array" aca="1" ref="DP24" ca="1">IFERROR(VLOOKUP(INDIRECT("AL24"),クラス・種目リスト!$A$2:$AF$48,27,FALSE),"-")</f>
        <v>-</v>
      </c>
      <c r="DQ24" s="186" t="str">
        <f t="array" aca="1" ref="DQ24" ca="1">IFERROR(VLOOKUP(INDIRECT("AL24"),クラス・種目リスト!$A$2:$AF$48,28,FALSE),"-")</f>
        <v>-</v>
      </c>
      <c r="DR24" s="186" t="str">
        <f t="array" aca="1" ref="DR24" ca="1">IFERROR(VLOOKUP(INDIRECT("AL24"),クラス・種目リスト!$A$2:$AF$48,29,FALSE),"-")</f>
        <v>-</v>
      </c>
      <c r="DS24" s="186" t="str">
        <f t="array" aca="1" ref="DS24" ca="1">IFERROR(VLOOKUP(INDIRECT("AL24"),クラス・種目リスト!$A$2:$AF$48,30,FALSE),"-")</f>
        <v>-</v>
      </c>
      <c r="DT24" s="186" t="str">
        <f t="array" aca="1" ref="DT24" ca="1">IFERROR(VLOOKUP(INDIRECT("AL24"),クラス・種目リスト!$A$2:$AF$48,31,FALSE),"-")</f>
        <v>-</v>
      </c>
      <c r="DU24" s="186" t="str">
        <f t="array" aca="1" ref="DU24" ca="1">IFERROR(VLOOKUP(INDIRECT("AL24"),クラス・種目リスト!$A$2:$AF$48,32,FALSE),"-")</f>
        <v>-</v>
      </c>
      <c r="DV24" s="186">
        <f t="shared" ca="1" si="5"/>
        <v>0</v>
      </c>
      <c r="EA24" s="186" t="str">
        <f t="array" aca="1" ref="EA24" ca="1">IFERROR(VLOOKUP(INDIRECT("AV24"),クラス・種目リスト!$A$2:$AF$48,18,FALSE),"-")</f>
        <v>-</v>
      </c>
      <c r="EB24" s="186" t="str">
        <f t="array" aca="1" ref="EB24" ca="1">IFERROR(VLOOKUP(INDIRECT("AV24"),クラス・種目リスト!$A$2:$AF$48,19,FALSE),"-")</f>
        <v>-</v>
      </c>
      <c r="EC24" s="186" t="str">
        <f t="array" aca="1" ref="EC24" ca="1">IFERROR(VLOOKUP(INDIRECT("AV24"),クラス・種目リスト!$A$2:$AF$48,20,FALSE),"-")</f>
        <v>-</v>
      </c>
      <c r="ED24" s="186" t="str">
        <f t="array" aca="1" ref="ED24" ca="1">IFERROR(VLOOKUP(INDIRECT("AV24"),クラス・種目リスト!$A$2:$AF$48,21,FALSE),"-")</f>
        <v>-</v>
      </c>
      <c r="EE24" s="186" t="str">
        <f t="array" aca="1" ref="EE24" ca="1">IFERROR(VLOOKUP(INDIRECT("AV24"),クラス・種目リスト!$A$2:$AF$48,22,FALSE),"-")</f>
        <v>-</v>
      </c>
      <c r="EF24" s="186" t="str">
        <f t="array" aca="1" ref="EF24" ca="1">IFERROR(VLOOKUP(INDIRECT("AV24"),クラス・種目リスト!$A$2:$AF$48,23,FALSE),"-")</f>
        <v>-</v>
      </c>
      <c r="EG24" s="186" t="str">
        <f t="array" aca="1" ref="EG24" ca="1">IFERROR(VLOOKUP(INDIRECT("AV24"),クラス・種目リスト!$A$2:$AF$48,24,FALSE),"-")</f>
        <v>-</v>
      </c>
      <c r="EH24" s="186" t="str">
        <f t="array" aca="1" ref="EH24" ca="1">IFERROR(VLOOKUP(INDIRECT("AV24"),クラス・種目リスト!$A$2:$AF$48,25,FALSE),"-")</f>
        <v>-</v>
      </c>
      <c r="EI24" s="186" t="str">
        <f t="array" aca="1" ref="EI24" ca="1">IFERROR(VLOOKUP(INDIRECT("AV24"),クラス・種目リスト!$A$2:$AF$48,26,FALSE),"-")</f>
        <v>-</v>
      </c>
      <c r="EJ24" s="186" t="str">
        <f t="array" aca="1" ref="EJ24" ca="1">IFERROR(VLOOKUP(INDIRECT("AV24"),クラス・種目リスト!$A$2:$AF$48,27,FALSE),"-")</f>
        <v>-</v>
      </c>
      <c r="EK24" s="186" t="str">
        <f t="array" aca="1" ref="EK24" ca="1">IFERROR(VLOOKUP(INDIRECT("AV24"),クラス・種目リスト!$A$2:$AF$48,28,FALSE),"-")</f>
        <v>-</v>
      </c>
      <c r="EL24" s="186" t="str">
        <f t="array" aca="1" ref="EL24" ca="1">IFERROR(VLOOKUP(INDIRECT("AV24"),クラス・種目リスト!$A$2:$AF$48,29,FALSE),"-")</f>
        <v>-</v>
      </c>
      <c r="EM24" s="186" t="str">
        <f t="array" aca="1" ref="EM24" ca="1">IFERROR(VLOOKUP(INDIRECT("AV24"),クラス・種目リスト!$A$2:$AF$48,30,FALSE),"-")</f>
        <v>-</v>
      </c>
      <c r="EN24" s="186" t="str">
        <f t="array" aca="1" ref="EN24" ca="1">IFERROR(VLOOKUP(INDIRECT("AV24"),クラス・種目リスト!$A$2:$AF$48,31,FALSE),"-")</f>
        <v>-</v>
      </c>
      <c r="EO24" s="186" t="str">
        <f t="array" aca="1" ref="EO24" ca="1">IFERROR(VLOOKUP(INDIRECT("AV24"),クラス・種目リスト!$A$2:$AF$48,32,FALSE),"-")</f>
        <v>-</v>
      </c>
      <c r="EP24" s="186">
        <f t="shared" ca="1" si="6"/>
        <v>0</v>
      </c>
      <c r="EQ24" s="186"/>
      <c r="ER24" s="186"/>
      <c r="ES24" s="186"/>
      <c r="ET24" s="186"/>
      <c r="EV24" s="39">
        <f t="array" aca="1" ref="EV24" ca="1">IF(INDIRECT("O24")="-",0,COUNTA(INDIRECT("O24")))+IF(INDIRECT("Y24")="-",0,COUNTA(INDIRECT("Y24")))+IF(INDIRECT("AM24")="-",0,COUNTA(INDIRECT("AM24")))+IF(INDIRECT("AW24")="-",0,COUNTA(INDIRECT("AW24")))</f>
        <v>0</v>
      </c>
    </row>
    <row r="25" spans="1:152" ht="19.5" customHeight="1" x14ac:dyDescent="0.15">
      <c r="A25" s="72" t="s">
        <v>3</v>
      </c>
      <c r="B25" s="73" t="str">
        <f t="shared" si="4"/>
        <v/>
      </c>
      <c r="C25" s="74"/>
      <c r="D25" s="75"/>
      <c r="E25" s="76"/>
      <c r="F25" s="82"/>
      <c r="G25" s="83"/>
      <c r="H25" s="84"/>
      <c r="I25" s="121" t="str">
        <f t="shared" si="7"/>
        <v/>
      </c>
      <c r="J25" s="122" t="str">
        <f t="shared" si="8"/>
        <v/>
      </c>
      <c r="K25" s="128"/>
      <c r="L25" s="122" t="str">
        <f t="shared" si="9"/>
        <v/>
      </c>
      <c r="M25" s="125"/>
      <c r="N25" s="125"/>
      <c r="O25" s="126"/>
      <c r="P25" s="127"/>
      <c r="Q25" s="143"/>
      <c r="R25" s="127"/>
      <c r="S25" s="144"/>
      <c r="T25" s="127"/>
      <c r="U25" s="144"/>
      <c r="V25" s="145" t="str">
        <f t="shared" si="13"/>
        <v/>
      </c>
      <c r="W25" s="148"/>
      <c r="X25" s="149"/>
      <c r="Y25" s="126"/>
      <c r="Z25" s="127"/>
      <c r="AA25" s="143"/>
      <c r="AB25" s="157"/>
      <c r="AC25" s="144"/>
      <c r="AD25" s="158"/>
      <c r="AE25" s="144"/>
      <c r="AF25" s="145" t="str">
        <f t="shared" si="14"/>
        <v/>
      </c>
      <c r="AG25" s="146"/>
      <c r="AH25" s="147"/>
      <c r="AI25" s="174" t="str">
        <f t="shared" si="10"/>
        <v>-</v>
      </c>
      <c r="AJ25" s="79"/>
      <c r="AK25" s="52"/>
      <c r="AL25" s="159"/>
      <c r="AM25" s="59"/>
      <c r="AN25" s="112"/>
      <c r="AO25" s="112"/>
      <c r="AP25" s="112"/>
      <c r="AQ25" s="112"/>
      <c r="AR25" s="112"/>
      <c r="AS25" s="112"/>
      <c r="AT25" s="59"/>
      <c r="AU25" s="59"/>
      <c r="AV25" s="159"/>
      <c r="AW25" s="59"/>
      <c r="AX25" s="112"/>
      <c r="AY25" s="112"/>
      <c r="AZ25" s="112"/>
      <c r="BA25" s="112"/>
      <c r="BB25" s="112"/>
      <c r="BC25" s="112"/>
      <c r="BD25" s="59"/>
      <c r="BE25" s="146"/>
      <c r="BF25" s="212"/>
      <c r="BG25" s="174" t="str">
        <f t="shared" si="11"/>
        <v>-</v>
      </c>
      <c r="BH25" s="174" t="str">
        <f t="array" aca="1" ref="BH25" ca="1">IF(INDIRECT("D25")="","",IFERROR(HLOOKUP($E$4,$BL$2:$BW$3,2,FALSE),""))</f>
        <v/>
      </c>
      <c r="BI25" s="52"/>
      <c r="BJ25" s="87"/>
      <c r="BK25" s="213" t="str">
        <f t="array" aca="1" ref="BK25" ca="1">IF(クラス・種目リスト!$J$78=1,$C$4&amp;INDIRECT("$C25")&amp;RIGHT(INDIRECT("$H25"),1),$C$4&amp;INDIRECT("$C25"))</f>
        <v>小学</v>
      </c>
      <c r="BL25" s="214" t="str">
        <f ca="1">IFERROR(VLOOKUP($BK25,クラス・種目リスト!$A$67:$H$82,3,FALSE),"-")</f>
        <v>-</v>
      </c>
      <c r="BM25" s="214" t="str">
        <f ca="1">IFERROR(VLOOKUP($BK25,クラス・種目リスト!$A$67:$H$82,4,FALSE),"-")</f>
        <v>-</v>
      </c>
      <c r="BN25" s="214" t="str">
        <f ca="1">IFERROR(VLOOKUP($BK25,クラス・種目リスト!$A$67:$H$82,5,FALSE),"-")</f>
        <v>-</v>
      </c>
      <c r="BO25" s="214" t="str">
        <f ca="1">IFERROR(VLOOKUP($BK25,クラス・種目リスト!$A$67:$H$82,6,FALSE),"-")</f>
        <v>-</v>
      </c>
      <c r="BP25" s="214" t="str">
        <f ca="1">IFERROR(VLOOKUP($BK25,クラス・種目リスト!$A$67:$H$82,7,FALSE),"-")</f>
        <v>-</v>
      </c>
      <c r="BQ25" s="214" t="str">
        <f ca="1">IFERROR(VLOOKUP($BK25,クラス・種目リスト!$A$67:$H$82,8,FALSE),"-")</f>
        <v>-</v>
      </c>
      <c r="BR25" s="243"/>
      <c r="BS25" s="186" t="str">
        <f t="array" aca="1" ref="BS25" ca="1">IFERROR(VLOOKUP(INDIRECT("N25"),クラス・種目リスト!$A$2:$AF$48,3,FALSE),"-")</f>
        <v>-</v>
      </c>
      <c r="BT25" s="186" t="str">
        <f t="array" aca="1" ref="BT25" ca="1">IFERROR(VLOOKUP(INDIRECT("N25"),クラス・種目リスト!$A$2:$AF$48,4,FALSE),"-")</f>
        <v>-</v>
      </c>
      <c r="BU25" s="186" t="str">
        <f t="array" aca="1" ref="BU25" ca="1">IFERROR(VLOOKUP(INDIRECT("N25"),クラス・種目リスト!$A$2:$AF$48,5,FALSE),"-")</f>
        <v>-</v>
      </c>
      <c r="BV25" s="186" t="str">
        <f t="array" aca="1" ref="BV25" ca="1">IFERROR(VLOOKUP(INDIRECT("N25"),クラス・種目リスト!$A$2:$AF$48,6,FALSE),"-")</f>
        <v>-</v>
      </c>
      <c r="BW25" s="186" t="str">
        <f t="array" aca="1" ref="BW25" ca="1">IFERROR(VLOOKUP(INDIRECT("N25"),クラス・種目リスト!$A$2:$AF$48,7,FALSE),"-")</f>
        <v>-</v>
      </c>
      <c r="BX25" s="186" t="str">
        <f t="array" aca="1" ref="BX25" ca="1">IFERROR(VLOOKUP(INDIRECT("N25"),クラス・種目リスト!$A$2:$AF$48,8,FALSE),"-")</f>
        <v>-</v>
      </c>
      <c r="BY25" s="186" t="str">
        <f t="array" aca="1" ref="BY25" ca="1">IFERROR(VLOOKUP(INDIRECT("N25"),クラス・種目リスト!$A$2:$AF$48,9,FALSE),"-")</f>
        <v>-</v>
      </c>
      <c r="BZ25" s="186" t="str">
        <f t="array" aca="1" ref="BZ25" ca="1">IFERROR(VLOOKUP(INDIRECT("N25"),クラス・種目リスト!$A$2:$AF$48,10,FALSE),"-")</f>
        <v>-</v>
      </c>
      <c r="CA25" s="186" t="str">
        <f t="array" aca="1" ref="CA25" ca="1">IFERROR(VLOOKUP(INDIRECT("N25"),クラス・種目リスト!$A$2:$AF$48,11,FALSE),"-")</f>
        <v>-</v>
      </c>
      <c r="CB25" s="186" t="str">
        <f t="array" aca="1" ref="CB25" ca="1">IFERROR(VLOOKUP(INDIRECT("N25"),クラス・種目リスト!$A$2:$AF$48,12,FALSE),"-")</f>
        <v>-</v>
      </c>
      <c r="CC25" s="186" t="str">
        <f t="array" aca="1" ref="CC25" ca="1">IFERROR(VLOOKUP(INDIRECT("N25"),クラス・種目リスト!$A$2:$AF$48,13,FALSE),"-")</f>
        <v>-</v>
      </c>
      <c r="CD25" s="186" t="str">
        <f t="array" aca="1" ref="CD25" ca="1">IFERROR(VLOOKUP(INDIRECT("N25"),クラス・種目リスト!$A$2:$AF$48,14,FALSE),"-")</f>
        <v>-</v>
      </c>
      <c r="CE25" s="186" t="str">
        <f t="array" aca="1" ref="CE25" ca="1">IFERROR(VLOOKUP(INDIRECT("N25"),クラス・種目リスト!$A$2:$AF$48,15,FALSE),"-")</f>
        <v>-</v>
      </c>
      <c r="CF25" s="186" t="str">
        <f t="array" aca="1" ref="CF25" ca="1">IFERROR(VLOOKUP(INDIRECT("N25"),クラス・種目リスト!$A$2:$AF$48,16,FALSE),"-")</f>
        <v>-</v>
      </c>
      <c r="CG25" s="186" t="str">
        <f t="array" aca="1" ref="CG25" ca="1">IFERROR(VLOOKUP(INDIRECT("N25"),クラス・種目リスト!$A$2:$AF$48,17,FALSE),"-")</f>
        <v>-</v>
      </c>
      <c r="CH25" s="186">
        <f t="shared" ca="1" si="15"/>
        <v>0</v>
      </c>
      <c r="CI25" s="186"/>
      <c r="CJ25" s="186"/>
      <c r="CK25" s="186"/>
      <c r="CL25" s="186"/>
      <c r="CM25" s="186" t="str">
        <f t="array" aca="1" ref="CM25" ca="1">IFERROR(VLOOKUP(INDIRECT("X25"),クラス・種目リスト!$A$2:$AF$48,3,FALSE),"-")</f>
        <v>-</v>
      </c>
      <c r="CN25" s="186" t="str">
        <f t="array" aca="1" ref="CN25" ca="1">IFERROR(VLOOKUP(INDIRECT("X25"),クラス・種目リスト!$A$2:$AF$48,4,FALSE),"-")</f>
        <v>-</v>
      </c>
      <c r="CO25" s="186" t="str">
        <f t="array" aca="1" ref="CO25" ca="1">IFERROR(VLOOKUP(INDIRECT("X25"),クラス・種目リスト!$A$2:$AF$48,5,FALSE),"-")</f>
        <v>-</v>
      </c>
      <c r="CP25" s="186" t="str">
        <f t="array" aca="1" ref="CP25" ca="1">IFERROR(VLOOKUP(INDIRECT("X25"),クラス・種目リスト!$A$2:$AF$48,6,FALSE),"-")</f>
        <v>-</v>
      </c>
      <c r="CQ25" s="186" t="str">
        <f t="array" aca="1" ref="CQ25" ca="1">IFERROR(VLOOKUP(INDIRECT("X25"),クラス・種目リスト!$A$2:$AF$48,7,FALSE),"-")</f>
        <v>-</v>
      </c>
      <c r="CR25" s="186" t="str">
        <f t="array" aca="1" ref="CR25" ca="1">IFERROR(VLOOKUP(INDIRECT("X25"),クラス・種目リスト!$A$2:$AF$48,8,FALSE),"-")</f>
        <v>-</v>
      </c>
      <c r="CS25" s="186" t="str">
        <f t="array" aca="1" ref="CS25" ca="1">IFERROR(VLOOKUP(INDIRECT("X25"),クラス・種目リスト!$A$2:$AF$48,9,FALSE),"-")</f>
        <v>-</v>
      </c>
      <c r="CT25" s="186" t="str">
        <f t="array" aca="1" ref="CT25" ca="1">IFERROR(VLOOKUP(INDIRECT("X25"),クラス・種目リスト!$A$2:$AF$48,10,FALSE),"-")</f>
        <v>-</v>
      </c>
      <c r="CU25" s="186" t="str">
        <f t="array" aca="1" ref="CU25" ca="1">IFERROR(VLOOKUP(INDIRECT("X25"),クラス・種目リスト!$A$2:$AF$48,11,FALSE),"-")</f>
        <v>-</v>
      </c>
      <c r="CV25" s="186" t="str">
        <f t="array" aca="1" ref="CV25" ca="1">IFERROR(VLOOKUP(INDIRECT("X25"),クラス・種目リスト!$A$2:$AF$48,12,FALSE),"-")</f>
        <v>-</v>
      </c>
      <c r="CW25" s="186" t="str">
        <f t="array" aca="1" ref="CW25" ca="1">IFERROR(VLOOKUP(INDIRECT("X25"),クラス・種目リスト!$A$2:$AF$48,13,FALSE),"-")</f>
        <v>-</v>
      </c>
      <c r="CX25" s="186" t="str">
        <f t="array" aca="1" ref="CX25" ca="1">IFERROR(VLOOKUP(INDIRECT("X25"),クラス・種目リスト!$A$2:$AF$48,14,FALSE),"-")</f>
        <v>-</v>
      </c>
      <c r="CY25" s="186" t="str">
        <f t="array" aca="1" ref="CY25" ca="1">IFERROR(VLOOKUP(INDIRECT("X25"),クラス・種目リスト!$A$2:$AF$48,15,FALSE),"-")</f>
        <v>-</v>
      </c>
      <c r="CZ25" s="186" t="str">
        <f t="array" aca="1" ref="CZ25" ca="1">IFERROR(VLOOKUP(INDIRECT("X25"),クラス・種目リスト!$A$2:$AF$48,16,FALSE),"-")</f>
        <v>-</v>
      </c>
      <c r="DA25" s="186" t="str">
        <f t="array" aca="1" ref="DA25" ca="1">IFERROR(VLOOKUP(INDIRECT("X25"),クラス・種目リスト!$A$2:$AF$48,17,FALSE),"-")</f>
        <v>-</v>
      </c>
      <c r="DB25" s="186">
        <f t="shared" ca="1" si="12"/>
        <v>0</v>
      </c>
      <c r="DC25" s="186"/>
      <c r="DD25" s="186"/>
      <c r="DE25" s="186"/>
      <c r="DF25" s="186"/>
      <c r="DG25" s="186" t="str">
        <f t="array" aca="1" ref="DG25" ca="1">IFERROR(VLOOKUP(INDIRECT("AL25"),クラス・種目リスト!$A$2:$AF$48,18,FALSE),"-")</f>
        <v>-</v>
      </c>
      <c r="DH25" s="186" t="str">
        <f t="array" aca="1" ref="DH25" ca="1">IFERROR(VLOOKUP(INDIRECT("AL25"),クラス・種目リスト!$A$2:$AF$48,19,FALSE),"-")</f>
        <v>-</v>
      </c>
      <c r="DI25" s="186" t="str">
        <f t="array" aca="1" ref="DI25" ca="1">IFERROR(VLOOKUP(INDIRECT("AL25"),クラス・種目リスト!$A$2:$AF$48,20,FALSE),"-")</f>
        <v>-</v>
      </c>
      <c r="DJ25" s="186" t="str">
        <f t="array" aca="1" ref="DJ25" ca="1">IFERROR(VLOOKUP(INDIRECT("AL25"),クラス・種目リスト!$A$2:$AF$48,21,FALSE),"-")</f>
        <v>-</v>
      </c>
      <c r="DK25" s="186" t="str">
        <f t="array" aca="1" ref="DK25" ca="1">IFERROR(VLOOKUP(INDIRECT("AL25"),クラス・種目リスト!$A$2:$AF$48,22,FALSE),"-")</f>
        <v>-</v>
      </c>
      <c r="DL25" s="186" t="str">
        <f t="array" aca="1" ref="DL25" ca="1">IFERROR(VLOOKUP(INDIRECT("AL25"),クラス・種目リスト!$A$2:$AF$48,23,FALSE),"-")</f>
        <v>-</v>
      </c>
      <c r="DM25" s="186" t="str">
        <f t="array" aca="1" ref="DM25" ca="1">IFERROR(VLOOKUP(INDIRECT("AL25"),クラス・種目リスト!$A$2:$AF$48,24,FALSE),"-")</f>
        <v>-</v>
      </c>
      <c r="DN25" s="186" t="str">
        <f t="array" aca="1" ref="DN25" ca="1">IFERROR(VLOOKUP(INDIRECT("AL25"),クラス・種目リスト!$A$2:$AF$48,25,FALSE),"-")</f>
        <v>-</v>
      </c>
      <c r="DO25" s="186" t="str">
        <f t="array" aca="1" ref="DO25" ca="1">IFERROR(VLOOKUP(INDIRECT("AL25"),クラス・種目リスト!$A$2:$AF$48,26,FALSE),"-")</f>
        <v>-</v>
      </c>
      <c r="DP25" s="186" t="str">
        <f t="array" aca="1" ref="DP25" ca="1">IFERROR(VLOOKUP(INDIRECT("AL25"),クラス・種目リスト!$A$2:$AF$48,27,FALSE),"-")</f>
        <v>-</v>
      </c>
      <c r="DQ25" s="186" t="str">
        <f t="array" aca="1" ref="DQ25" ca="1">IFERROR(VLOOKUP(INDIRECT("AL25"),クラス・種目リスト!$A$2:$AF$48,28,FALSE),"-")</f>
        <v>-</v>
      </c>
      <c r="DR25" s="186" t="str">
        <f t="array" aca="1" ref="DR25" ca="1">IFERROR(VLOOKUP(INDIRECT("AL25"),クラス・種目リスト!$A$2:$AF$48,29,FALSE),"-")</f>
        <v>-</v>
      </c>
      <c r="DS25" s="186" t="str">
        <f t="array" aca="1" ref="DS25" ca="1">IFERROR(VLOOKUP(INDIRECT("AL25"),クラス・種目リスト!$A$2:$AF$48,30,FALSE),"-")</f>
        <v>-</v>
      </c>
      <c r="DT25" s="186" t="str">
        <f t="array" aca="1" ref="DT25" ca="1">IFERROR(VLOOKUP(INDIRECT("AL25"),クラス・種目リスト!$A$2:$AF$48,31,FALSE),"-")</f>
        <v>-</v>
      </c>
      <c r="DU25" s="186" t="str">
        <f t="array" aca="1" ref="DU25" ca="1">IFERROR(VLOOKUP(INDIRECT("AL25"),クラス・種目リスト!$A$2:$AF$48,32,FALSE),"-")</f>
        <v>-</v>
      </c>
      <c r="DV25" s="186">
        <f t="shared" ca="1" si="5"/>
        <v>0</v>
      </c>
      <c r="EA25" s="186" t="str">
        <f t="array" aca="1" ref="EA25" ca="1">IFERROR(VLOOKUP(INDIRECT("AV25"),クラス・種目リスト!$A$2:$AF$48,18,FALSE),"-")</f>
        <v>-</v>
      </c>
      <c r="EB25" s="186" t="str">
        <f t="array" aca="1" ref="EB25" ca="1">IFERROR(VLOOKUP(INDIRECT("AV25"),クラス・種目リスト!$A$2:$AF$48,19,FALSE),"-")</f>
        <v>-</v>
      </c>
      <c r="EC25" s="186" t="str">
        <f t="array" aca="1" ref="EC25" ca="1">IFERROR(VLOOKUP(INDIRECT("AV25"),クラス・種目リスト!$A$2:$AF$48,20,FALSE),"-")</f>
        <v>-</v>
      </c>
      <c r="ED25" s="186" t="str">
        <f t="array" aca="1" ref="ED25" ca="1">IFERROR(VLOOKUP(INDIRECT("AV25"),クラス・種目リスト!$A$2:$AF$48,21,FALSE),"-")</f>
        <v>-</v>
      </c>
      <c r="EE25" s="186" t="str">
        <f t="array" aca="1" ref="EE25" ca="1">IFERROR(VLOOKUP(INDIRECT("AV25"),クラス・種目リスト!$A$2:$AF$48,22,FALSE),"-")</f>
        <v>-</v>
      </c>
      <c r="EF25" s="186" t="str">
        <f t="array" aca="1" ref="EF25" ca="1">IFERROR(VLOOKUP(INDIRECT("AV25"),クラス・種目リスト!$A$2:$AF$48,23,FALSE),"-")</f>
        <v>-</v>
      </c>
      <c r="EG25" s="186" t="str">
        <f t="array" aca="1" ref="EG25" ca="1">IFERROR(VLOOKUP(INDIRECT("AV25"),クラス・種目リスト!$A$2:$AF$48,24,FALSE),"-")</f>
        <v>-</v>
      </c>
      <c r="EH25" s="186" t="str">
        <f t="array" aca="1" ref="EH25" ca="1">IFERROR(VLOOKUP(INDIRECT("AV25"),クラス・種目リスト!$A$2:$AF$48,25,FALSE),"-")</f>
        <v>-</v>
      </c>
      <c r="EI25" s="186" t="str">
        <f t="array" aca="1" ref="EI25" ca="1">IFERROR(VLOOKUP(INDIRECT("AV25"),クラス・種目リスト!$A$2:$AF$48,26,FALSE),"-")</f>
        <v>-</v>
      </c>
      <c r="EJ25" s="186" t="str">
        <f t="array" aca="1" ref="EJ25" ca="1">IFERROR(VLOOKUP(INDIRECT("AV25"),クラス・種目リスト!$A$2:$AF$48,27,FALSE),"-")</f>
        <v>-</v>
      </c>
      <c r="EK25" s="186" t="str">
        <f t="array" aca="1" ref="EK25" ca="1">IFERROR(VLOOKUP(INDIRECT("AV25"),クラス・種目リスト!$A$2:$AF$48,28,FALSE),"-")</f>
        <v>-</v>
      </c>
      <c r="EL25" s="186" t="str">
        <f t="array" aca="1" ref="EL25" ca="1">IFERROR(VLOOKUP(INDIRECT("AV25"),クラス・種目リスト!$A$2:$AF$48,29,FALSE),"-")</f>
        <v>-</v>
      </c>
      <c r="EM25" s="186" t="str">
        <f t="array" aca="1" ref="EM25" ca="1">IFERROR(VLOOKUP(INDIRECT("AV25"),クラス・種目リスト!$A$2:$AF$48,30,FALSE),"-")</f>
        <v>-</v>
      </c>
      <c r="EN25" s="186" t="str">
        <f t="array" aca="1" ref="EN25" ca="1">IFERROR(VLOOKUP(INDIRECT("AV25"),クラス・種目リスト!$A$2:$AF$48,31,FALSE),"-")</f>
        <v>-</v>
      </c>
      <c r="EO25" s="186" t="str">
        <f t="array" aca="1" ref="EO25" ca="1">IFERROR(VLOOKUP(INDIRECT("AV25"),クラス・種目リスト!$A$2:$AF$48,32,FALSE),"-")</f>
        <v>-</v>
      </c>
      <c r="EP25" s="186">
        <f t="shared" ca="1" si="6"/>
        <v>0</v>
      </c>
      <c r="EQ25" s="186"/>
      <c r="ER25" s="186"/>
      <c r="ES25" s="186"/>
      <c r="ET25" s="186"/>
      <c r="EV25" s="39">
        <f t="array" aca="1" ref="EV25" ca="1">IF(INDIRECT("O25")="-",0,COUNTA(INDIRECT("O25")))+IF(INDIRECT("Y25")="-",0,COUNTA(INDIRECT("Y25")))+IF(INDIRECT("AM25")="-",0,COUNTA(INDIRECT("AM25")))+IF(INDIRECT("AW25")="-",0,COUNTA(INDIRECT("AW25")))</f>
        <v>0</v>
      </c>
    </row>
    <row r="26" spans="1:152" ht="19.5" customHeight="1" x14ac:dyDescent="0.15">
      <c r="A26" s="72" t="s">
        <v>3</v>
      </c>
      <c r="B26" s="73" t="str">
        <f t="shared" si="4"/>
        <v/>
      </c>
      <c r="C26" s="74"/>
      <c r="D26" s="80"/>
      <c r="E26" s="81"/>
      <c r="F26" s="82"/>
      <c r="G26" s="83"/>
      <c r="H26" s="84"/>
      <c r="I26" s="121" t="str">
        <f t="shared" si="7"/>
        <v/>
      </c>
      <c r="J26" s="122" t="str">
        <f t="shared" si="8"/>
        <v/>
      </c>
      <c r="K26" s="128"/>
      <c r="L26" s="122" t="str">
        <f t="shared" si="9"/>
        <v/>
      </c>
      <c r="M26" s="125"/>
      <c r="N26" s="125"/>
      <c r="O26" s="126"/>
      <c r="P26" s="127"/>
      <c r="Q26" s="143"/>
      <c r="R26" s="127"/>
      <c r="S26" s="144"/>
      <c r="T26" s="127"/>
      <c r="U26" s="144"/>
      <c r="V26" s="145" t="str">
        <f t="shared" si="13"/>
        <v/>
      </c>
      <c r="W26" s="148"/>
      <c r="X26" s="149"/>
      <c r="Y26" s="126"/>
      <c r="Z26" s="127"/>
      <c r="AA26" s="143"/>
      <c r="AB26" s="157"/>
      <c r="AC26" s="144"/>
      <c r="AD26" s="158"/>
      <c r="AE26" s="144"/>
      <c r="AF26" s="145" t="str">
        <f t="shared" si="14"/>
        <v/>
      </c>
      <c r="AG26" s="146"/>
      <c r="AH26" s="147"/>
      <c r="AI26" s="174" t="str">
        <f t="shared" si="10"/>
        <v>-</v>
      </c>
      <c r="AJ26" s="79"/>
      <c r="AK26" s="52"/>
      <c r="AL26" s="159"/>
      <c r="AM26" s="59"/>
      <c r="AN26" s="112"/>
      <c r="AO26" s="112"/>
      <c r="AP26" s="112"/>
      <c r="AQ26" s="112"/>
      <c r="AR26" s="112"/>
      <c r="AS26" s="112"/>
      <c r="AT26" s="59"/>
      <c r="AU26" s="59"/>
      <c r="AV26" s="159"/>
      <c r="AW26" s="59"/>
      <c r="AX26" s="112"/>
      <c r="AY26" s="112"/>
      <c r="AZ26" s="112"/>
      <c r="BA26" s="112"/>
      <c r="BB26" s="112"/>
      <c r="BC26" s="112"/>
      <c r="BD26" s="59"/>
      <c r="BE26" s="146"/>
      <c r="BF26" s="212"/>
      <c r="BG26" s="174" t="str">
        <f t="shared" si="11"/>
        <v>-</v>
      </c>
      <c r="BH26" s="174" t="str">
        <f t="array" aca="1" ref="BH26" ca="1">IF(INDIRECT("D26")="","",IFERROR(HLOOKUP($E$4,$BL$2:$BW$3,2,FALSE),""))</f>
        <v/>
      </c>
      <c r="BI26" s="52"/>
      <c r="BJ26" s="87"/>
      <c r="BK26" s="213" t="str">
        <f t="array" aca="1" ref="BK26" ca="1">IF(クラス・種目リスト!$J$78=1,$C$4&amp;INDIRECT("$C26")&amp;RIGHT(INDIRECT("$H26"),1),$C$4&amp;INDIRECT("$C26"))</f>
        <v>小学</v>
      </c>
      <c r="BL26" s="214" t="str">
        <f ca="1">IFERROR(VLOOKUP($BK26,クラス・種目リスト!$A$67:$H$82,3,FALSE),"-")</f>
        <v>-</v>
      </c>
      <c r="BM26" s="214" t="str">
        <f ca="1">IFERROR(VLOOKUP($BK26,クラス・種目リスト!$A$67:$H$82,4,FALSE),"-")</f>
        <v>-</v>
      </c>
      <c r="BN26" s="214" t="str">
        <f ca="1">IFERROR(VLOOKUP($BK26,クラス・種目リスト!$A$67:$H$82,5,FALSE),"-")</f>
        <v>-</v>
      </c>
      <c r="BO26" s="214" t="str">
        <f ca="1">IFERROR(VLOOKUP($BK26,クラス・種目リスト!$A$67:$H$82,6,FALSE),"-")</f>
        <v>-</v>
      </c>
      <c r="BP26" s="214" t="str">
        <f ca="1">IFERROR(VLOOKUP($BK26,クラス・種目リスト!$A$67:$H$82,7,FALSE),"-")</f>
        <v>-</v>
      </c>
      <c r="BQ26" s="214" t="str">
        <f ca="1">IFERROR(VLOOKUP($BK26,クラス・種目リスト!$A$67:$H$82,8,FALSE),"-")</f>
        <v>-</v>
      </c>
      <c r="BR26" s="243"/>
      <c r="BS26" s="186" t="str">
        <f t="array" aca="1" ref="BS26" ca="1">IFERROR(VLOOKUP(INDIRECT("N26"),クラス・種目リスト!$A$2:$AF$48,3,FALSE),"-")</f>
        <v>-</v>
      </c>
      <c r="BT26" s="186" t="str">
        <f t="array" aca="1" ref="BT26" ca="1">IFERROR(VLOOKUP(INDIRECT("N26"),クラス・種目リスト!$A$2:$AF$48,4,FALSE),"-")</f>
        <v>-</v>
      </c>
      <c r="BU26" s="186" t="str">
        <f t="array" aca="1" ref="BU26" ca="1">IFERROR(VLOOKUP(INDIRECT("N26"),クラス・種目リスト!$A$2:$AF$48,5,FALSE),"-")</f>
        <v>-</v>
      </c>
      <c r="BV26" s="186" t="str">
        <f t="array" aca="1" ref="BV26" ca="1">IFERROR(VLOOKUP(INDIRECT("N26"),クラス・種目リスト!$A$2:$AF$48,6,FALSE),"-")</f>
        <v>-</v>
      </c>
      <c r="BW26" s="186" t="str">
        <f t="array" aca="1" ref="BW26" ca="1">IFERROR(VLOOKUP(INDIRECT("N26"),クラス・種目リスト!$A$2:$AF$48,7,FALSE),"-")</f>
        <v>-</v>
      </c>
      <c r="BX26" s="186" t="str">
        <f t="array" aca="1" ref="BX26" ca="1">IFERROR(VLOOKUP(INDIRECT("N26"),クラス・種目リスト!$A$2:$AF$48,8,FALSE),"-")</f>
        <v>-</v>
      </c>
      <c r="BY26" s="186" t="str">
        <f t="array" aca="1" ref="BY26" ca="1">IFERROR(VLOOKUP(INDIRECT("N26"),クラス・種目リスト!$A$2:$AF$48,9,FALSE),"-")</f>
        <v>-</v>
      </c>
      <c r="BZ26" s="186" t="str">
        <f t="array" aca="1" ref="BZ26" ca="1">IFERROR(VLOOKUP(INDIRECT("N26"),クラス・種目リスト!$A$2:$AF$48,10,FALSE),"-")</f>
        <v>-</v>
      </c>
      <c r="CA26" s="186" t="str">
        <f t="array" aca="1" ref="CA26" ca="1">IFERROR(VLOOKUP(INDIRECT("N26"),クラス・種目リスト!$A$2:$AF$48,11,FALSE),"-")</f>
        <v>-</v>
      </c>
      <c r="CB26" s="186" t="str">
        <f t="array" aca="1" ref="CB26" ca="1">IFERROR(VLOOKUP(INDIRECT("N26"),クラス・種目リスト!$A$2:$AF$48,12,FALSE),"-")</f>
        <v>-</v>
      </c>
      <c r="CC26" s="186" t="str">
        <f t="array" aca="1" ref="CC26" ca="1">IFERROR(VLOOKUP(INDIRECT("N26"),クラス・種目リスト!$A$2:$AF$48,13,FALSE),"-")</f>
        <v>-</v>
      </c>
      <c r="CD26" s="186" t="str">
        <f t="array" aca="1" ref="CD26" ca="1">IFERROR(VLOOKUP(INDIRECT("N26"),クラス・種目リスト!$A$2:$AF$48,14,FALSE),"-")</f>
        <v>-</v>
      </c>
      <c r="CE26" s="186" t="str">
        <f t="array" aca="1" ref="CE26" ca="1">IFERROR(VLOOKUP(INDIRECT("N26"),クラス・種目リスト!$A$2:$AF$48,15,FALSE),"-")</f>
        <v>-</v>
      </c>
      <c r="CF26" s="186" t="str">
        <f t="array" aca="1" ref="CF26" ca="1">IFERROR(VLOOKUP(INDIRECT("N26"),クラス・種目リスト!$A$2:$AF$48,16,FALSE),"-")</f>
        <v>-</v>
      </c>
      <c r="CG26" s="186" t="str">
        <f t="array" aca="1" ref="CG26" ca="1">IFERROR(VLOOKUP(INDIRECT("N26"),クラス・種目リスト!$A$2:$AF$48,17,FALSE),"-")</f>
        <v>-</v>
      </c>
      <c r="CH26" s="186">
        <f t="shared" ca="1" si="15"/>
        <v>0</v>
      </c>
      <c r="CI26" s="186"/>
      <c r="CJ26" s="186"/>
      <c r="CK26" s="186"/>
      <c r="CL26" s="186"/>
      <c r="CM26" s="186" t="str">
        <f t="array" aca="1" ref="CM26" ca="1">IFERROR(VLOOKUP(INDIRECT("X26"),クラス・種目リスト!$A$2:$AF$48,3,FALSE),"-")</f>
        <v>-</v>
      </c>
      <c r="CN26" s="186" t="str">
        <f t="array" aca="1" ref="CN26" ca="1">IFERROR(VLOOKUP(INDIRECT("X26"),クラス・種目リスト!$A$2:$AF$48,4,FALSE),"-")</f>
        <v>-</v>
      </c>
      <c r="CO26" s="186" t="str">
        <f t="array" aca="1" ref="CO26" ca="1">IFERROR(VLOOKUP(INDIRECT("X26"),クラス・種目リスト!$A$2:$AF$48,5,FALSE),"-")</f>
        <v>-</v>
      </c>
      <c r="CP26" s="186" t="str">
        <f t="array" aca="1" ref="CP26" ca="1">IFERROR(VLOOKUP(INDIRECT("X26"),クラス・種目リスト!$A$2:$AF$48,6,FALSE),"-")</f>
        <v>-</v>
      </c>
      <c r="CQ26" s="186" t="str">
        <f t="array" aca="1" ref="CQ26" ca="1">IFERROR(VLOOKUP(INDIRECT("X26"),クラス・種目リスト!$A$2:$AF$48,7,FALSE),"-")</f>
        <v>-</v>
      </c>
      <c r="CR26" s="186" t="str">
        <f t="array" aca="1" ref="CR26" ca="1">IFERROR(VLOOKUP(INDIRECT("X26"),クラス・種目リスト!$A$2:$AF$48,8,FALSE),"-")</f>
        <v>-</v>
      </c>
      <c r="CS26" s="186" t="str">
        <f t="array" aca="1" ref="CS26" ca="1">IFERROR(VLOOKUP(INDIRECT("X26"),クラス・種目リスト!$A$2:$AF$48,9,FALSE),"-")</f>
        <v>-</v>
      </c>
      <c r="CT26" s="186" t="str">
        <f t="array" aca="1" ref="CT26" ca="1">IFERROR(VLOOKUP(INDIRECT("X26"),クラス・種目リスト!$A$2:$AF$48,10,FALSE),"-")</f>
        <v>-</v>
      </c>
      <c r="CU26" s="186" t="str">
        <f t="array" aca="1" ref="CU26" ca="1">IFERROR(VLOOKUP(INDIRECT("X26"),クラス・種目リスト!$A$2:$AF$48,11,FALSE),"-")</f>
        <v>-</v>
      </c>
      <c r="CV26" s="186" t="str">
        <f t="array" aca="1" ref="CV26" ca="1">IFERROR(VLOOKUP(INDIRECT("X26"),クラス・種目リスト!$A$2:$AF$48,12,FALSE),"-")</f>
        <v>-</v>
      </c>
      <c r="CW26" s="186" t="str">
        <f t="array" aca="1" ref="CW26" ca="1">IFERROR(VLOOKUP(INDIRECT("X26"),クラス・種目リスト!$A$2:$AF$48,13,FALSE),"-")</f>
        <v>-</v>
      </c>
      <c r="CX26" s="186" t="str">
        <f t="array" aca="1" ref="CX26" ca="1">IFERROR(VLOOKUP(INDIRECT("X26"),クラス・種目リスト!$A$2:$AF$48,14,FALSE),"-")</f>
        <v>-</v>
      </c>
      <c r="CY26" s="186" t="str">
        <f t="array" aca="1" ref="CY26" ca="1">IFERROR(VLOOKUP(INDIRECT("X26"),クラス・種目リスト!$A$2:$AF$48,15,FALSE),"-")</f>
        <v>-</v>
      </c>
      <c r="CZ26" s="186" t="str">
        <f t="array" aca="1" ref="CZ26" ca="1">IFERROR(VLOOKUP(INDIRECT("X26"),クラス・種目リスト!$A$2:$AF$48,16,FALSE),"-")</f>
        <v>-</v>
      </c>
      <c r="DA26" s="186" t="str">
        <f t="array" aca="1" ref="DA26" ca="1">IFERROR(VLOOKUP(INDIRECT("X26"),クラス・種目リスト!$A$2:$AF$48,17,FALSE),"-")</f>
        <v>-</v>
      </c>
      <c r="DB26" s="186">
        <f t="shared" ca="1" si="12"/>
        <v>0</v>
      </c>
      <c r="DC26" s="186"/>
      <c r="DD26" s="186"/>
      <c r="DE26" s="186"/>
      <c r="DF26" s="186"/>
      <c r="DG26" s="186" t="str">
        <f t="array" aca="1" ref="DG26" ca="1">IFERROR(VLOOKUP(INDIRECT("AL26"),クラス・種目リスト!$A$2:$AF$48,18,FALSE),"-")</f>
        <v>-</v>
      </c>
      <c r="DH26" s="186" t="str">
        <f t="array" aca="1" ref="DH26" ca="1">IFERROR(VLOOKUP(INDIRECT("AL26"),クラス・種目リスト!$A$2:$AF$48,19,FALSE),"-")</f>
        <v>-</v>
      </c>
      <c r="DI26" s="186" t="str">
        <f t="array" aca="1" ref="DI26" ca="1">IFERROR(VLOOKUP(INDIRECT("AL26"),クラス・種目リスト!$A$2:$AF$48,20,FALSE),"-")</f>
        <v>-</v>
      </c>
      <c r="DJ26" s="186" t="str">
        <f t="array" aca="1" ref="DJ26" ca="1">IFERROR(VLOOKUP(INDIRECT("AL26"),クラス・種目リスト!$A$2:$AF$48,21,FALSE),"-")</f>
        <v>-</v>
      </c>
      <c r="DK26" s="186" t="str">
        <f t="array" aca="1" ref="DK26" ca="1">IFERROR(VLOOKUP(INDIRECT("AL26"),クラス・種目リスト!$A$2:$AF$48,22,FALSE),"-")</f>
        <v>-</v>
      </c>
      <c r="DL26" s="186" t="str">
        <f t="array" aca="1" ref="DL26" ca="1">IFERROR(VLOOKUP(INDIRECT("AL26"),クラス・種目リスト!$A$2:$AF$48,23,FALSE),"-")</f>
        <v>-</v>
      </c>
      <c r="DM26" s="186" t="str">
        <f t="array" aca="1" ref="DM26" ca="1">IFERROR(VLOOKUP(INDIRECT("AL26"),クラス・種目リスト!$A$2:$AF$48,24,FALSE),"-")</f>
        <v>-</v>
      </c>
      <c r="DN26" s="186" t="str">
        <f t="array" aca="1" ref="DN26" ca="1">IFERROR(VLOOKUP(INDIRECT("AL26"),クラス・種目リスト!$A$2:$AF$48,25,FALSE),"-")</f>
        <v>-</v>
      </c>
      <c r="DO26" s="186" t="str">
        <f t="array" aca="1" ref="DO26" ca="1">IFERROR(VLOOKUP(INDIRECT("AL26"),クラス・種目リスト!$A$2:$AF$48,26,FALSE),"-")</f>
        <v>-</v>
      </c>
      <c r="DP26" s="186" t="str">
        <f t="array" aca="1" ref="DP26" ca="1">IFERROR(VLOOKUP(INDIRECT("AL26"),クラス・種目リスト!$A$2:$AF$48,27,FALSE),"-")</f>
        <v>-</v>
      </c>
      <c r="DQ26" s="186" t="str">
        <f t="array" aca="1" ref="DQ26" ca="1">IFERROR(VLOOKUP(INDIRECT("AL26"),クラス・種目リスト!$A$2:$AF$48,28,FALSE),"-")</f>
        <v>-</v>
      </c>
      <c r="DR26" s="186" t="str">
        <f t="array" aca="1" ref="DR26" ca="1">IFERROR(VLOOKUP(INDIRECT("AL26"),クラス・種目リスト!$A$2:$AF$48,29,FALSE),"-")</f>
        <v>-</v>
      </c>
      <c r="DS26" s="186" t="str">
        <f t="array" aca="1" ref="DS26" ca="1">IFERROR(VLOOKUP(INDIRECT("AL26"),クラス・種目リスト!$A$2:$AF$48,30,FALSE),"-")</f>
        <v>-</v>
      </c>
      <c r="DT26" s="186" t="str">
        <f t="array" aca="1" ref="DT26" ca="1">IFERROR(VLOOKUP(INDIRECT("AL26"),クラス・種目リスト!$A$2:$AF$48,31,FALSE),"-")</f>
        <v>-</v>
      </c>
      <c r="DU26" s="186" t="str">
        <f t="array" aca="1" ref="DU26" ca="1">IFERROR(VLOOKUP(INDIRECT("AL26"),クラス・種目リスト!$A$2:$AF$48,32,FALSE),"-")</f>
        <v>-</v>
      </c>
      <c r="DV26" s="186">
        <f t="shared" ca="1" si="5"/>
        <v>0</v>
      </c>
      <c r="EA26" s="186" t="str">
        <f t="array" aca="1" ref="EA26" ca="1">IFERROR(VLOOKUP(INDIRECT("AV26"),クラス・種目リスト!$A$2:$AF$48,18,FALSE),"-")</f>
        <v>-</v>
      </c>
      <c r="EB26" s="186" t="str">
        <f t="array" aca="1" ref="EB26" ca="1">IFERROR(VLOOKUP(INDIRECT("AV26"),クラス・種目リスト!$A$2:$AF$48,19,FALSE),"-")</f>
        <v>-</v>
      </c>
      <c r="EC26" s="186" t="str">
        <f t="array" aca="1" ref="EC26" ca="1">IFERROR(VLOOKUP(INDIRECT("AV26"),クラス・種目リスト!$A$2:$AF$48,20,FALSE),"-")</f>
        <v>-</v>
      </c>
      <c r="ED26" s="186" t="str">
        <f t="array" aca="1" ref="ED26" ca="1">IFERROR(VLOOKUP(INDIRECT("AV26"),クラス・種目リスト!$A$2:$AF$48,21,FALSE),"-")</f>
        <v>-</v>
      </c>
      <c r="EE26" s="186" t="str">
        <f t="array" aca="1" ref="EE26" ca="1">IFERROR(VLOOKUP(INDIRECT("AV26"),クラス・種目リスト!$A$2:$AF$48,22,FALSE),"-")</f>
        <v>-</v>
      </c>
      <c r="EF26" s="186" t="str">
        <f t="array" aca="1" ref="EF26" ca="1">IFERROR(VLOOKUP(INDIRECT("AV26"),クラス・種目リスト!$A$2:$AF$48,23,FALSE),"-")</f>
        <v>-</v>
      </c>
      <c r="EG26" s="186" t="str">
        <f t="array" aca="1" ref="EG26" ca="1">IFERROR(VLOOKUP(INDIRECT("AV26"),クラス・種目リスト!$A$2:$AF$48,24,FALSE),"-")</f>
        <v>-</v>
      </c>
      <c r="EH26" s="186" t="str">
        <f t="array" aca="1" ref="EH26" ca="1">IFERROR(VLOOKUP(INDIRECT("AV26"),クラス・種目リスト!$A$2:$AF$48,25,FALSE),"-")</f>
        <v>-</v>
      </c>
      <c r="EI26" s="186" t="str">
        <f t="array" aca="1" ref="EI26" ca="1">IFERROR(VLOOKUP(INDIRECT("AV26"),クラス・種目リスト!$A$2:$AF$48,26,FALSE),"-")</f>
        <v>-</v>
      </c>
      <c r="EJ26" s="186" t="str">
        <f t="array" aca="1" ref="EJ26" ca="1">IFERROR(VLOOKUP(INDIRECT("AV26"),クラス・種目リスト!$A$2:$AF$48,27,FALSE),"-")</f>
        <v>-</v>
      </c>
      <c r="EK26" s="186" t="str">
        <f t="array" aca="1" ref="EK26" ca="1">IFERROR(VLOOKUP(INDIRECT("AV26"),クラス・種目リスト!$A$2:$AF$48,28,FALSE),"-")</f>
        <v>-</v>
      </c>
      <c r="EL26" s="186" t="str">
        <f t="array" aca="1" ref="EL26" ca="1">IFERROR(VLOOKUP(INDIRECT("AV26"),クラス・種目リスト!$A$2:$AF$48,29,FALSE),"-")</f>
        <v>-</v>
      </c>
      <c r="EM26" s="186" t="str">
        <f t="array" aca="1" ref="EM26" ca="1">IFERROR(VLOOKUP(INDIRECT("AV26"),クラス・種目リスト!$A$2:$AF$48,30,FALSE),"-")</f>
        <v>-</v>
      </c>
      <c r="EN26" s="186" t="str">
        <f t="array" aca="1" ref="EN26" ca="1">IFERROR(VLOOKUP(INDIRECT("AV26"),クラス・種目リスト!$A$2:$AF$48,31,FALSE),"-")</f>
        <v>-</v>
      </c>
      <c r="EO26" s="186" t="str">
        <f t="array" aca="1" ref="EO26" ca="1">IFERROR(VLOOKUP(INDIRECT("AV26"),クラス・種目リスト!$A$2:$AF$48,32,FALSE),"-")</f>
        <v>-</v>
      </c>
      <c r="EP26" s="186">
        <f t="shared" ca="1" si="6"/>
        <v>0</v>
      </c>
      <c r="EQ26" s="186"/>
      <c r="ER26" s="186"/>
      <c r="ES26" s="186"/>
      <c r="ET26" s="186"/>
      <c r="EV26" s="39">
        <f t="array" aca="1" ref="EV26" ca="1">IF(INDIRECT("O26")="-",0,COUNTA(INDIRECT("O26")))+IF(INDIRECT("Y26")="-",0,COUNTA(INDIRECT("Y26")))+IF(INDIRECT("AM26")="-",0,COUNTA(INDIRECT("AM26")))+IF(INDIRECT("AW26")="-",0,COUNTA(INDIRECT("AW26")))</f>
        <v>0</v>
      </c>
    </row>
    <row r="27" spans="1:152" ht="19.5" customHeight="1" x14ac:dyDescent="0.15">
      <c r="A27" s="72" t="s">
        <v>3</v>
      </c>
      <c r="B27" s="73" t="str">
        <f t="shared" si="4"/>
        <v/>
      </c>
      <c r="C27" s="74"/>
      <c r="D27" s="75"/>
      <c r="E27" s="76"/>
      <c r="F27" s="82"/>
      <c r="G27" s="83"/>
      <c r="H27" s="84"/>
      <c r="I27" s="121" t="str">
        <f t="shared" si="7"/>
        <v/>
      </c>
      <c r="J27" s="122" t="str">
        <f t="shared" si="8"/>
        <v/>
      </c>
      <c r="K27" s="128"/>
      <c r="L27" s="122" t="str">
        <f t="shared" si="9"/>
        <v/>
      </c>
      <c r="M27" s="125"/>
      <c r="N27" s="125"/>
      <c r="O27" s="126"/>
      <c r="P27" s="127"/>
      <c r="Q27" s="143"/>
      <c r="R27" s="127"/>
      <c r="S27" s="144"/>
      <c r="T27" s="127"/>
      <c r="U27" s="144"/>
      <c r="V27" s="145" t="str">
        <f t="shared" si="13"/>
        <v/>
      </c>
      <c r="W27" s="148"/>
      <c r="X27" s="149"/>
      <c r="Y27" s="126"/>
      <c r="Z27" s="127"/>
      <c r="AA27" s="143"/>
      <c r="AB27" s="157"/>
      <c r="AC27" s="144"/>
      <c r="AD27" s="158"/>
      <c r="AE27" s="144"/>
      <c r="AF27" s="145" t="str">
        <f t="shared" si="14"/>
        <v/>
      </c>
      <c r="AG27" s="146"/>
      <c r="AH27" s="147"/>
      <c r="AI27" s="174" t="str">
        <f t="shared" si="10"/>
        <v>-</v>
      </c>
      <c r="AJ27" s="79"/>
      <c r="AK27" s="52"/>
      <c r="AL27" s="159"/>
      <c r="AM27" s="59"/>
      <c r="AN27" s="112"/>
      <c r="AO27" s="112"/>
      <c r="AP27" s="112"/>
      <c r="AQ27" s="112"/>
      <c r="AR27" s="112"/>
      <c r="AS27" s="112"/>
      <c r="AT27" s="59"/>
      <c r="AU27" s="59"/>
      <c r="AV27" s="159"/>
      <c r="AW27" s="59"/>
      <c r="AX27" s="112"/>
      <c r="AY27" s="112"/>
      <c r="AZ27" s="112"/>
      <c r="BA27" s="112"/>
      <c r="BB27" s="112"/>
      <c r="BC27" s="112"/>
      <c r="BD27" s="59"/>
      <c r="BE27" s="146"/>
      <c r="BF27" s="212"/>
      <c r="BG27" s="174" t="str">
        <f t="shared" si="11"/>
        <v>-</v>
      </c>
      <c r="BH27" s="174" t="str">
        <f t="array" aca="1" ref="BH27" ca="1">IF(INDIRECT("D27")="","",IFERROR(HLOOKUP($E$4,$BL$2:$BW$3,2,FALSE),""))</f>
        <v/>
      </c>
      <c r="BI27" s="52"/>
      <c r="BJ27" s="87"/>
      <c r="BK27" s="213" t="str">
        <f t="array" aca="1" ref="BK27" ca="1">IF(クラス・種目リスト!$J$78=1,$C$4&amp;INDIRECT("$C27")&amp;RIGHT(INDIRECT("$H27"),1),$C$4&amp;INDIRECT("$C27"))</f>
        <v>小学</v>
      </c>
      <c r="BL27" s="214" t="str">
        <f ca="1">IFERROR(VLOOKUP($BK27,クラス・種目リスト!$A$67:$H$82,3,FALSE),"-")</f>
        <v>-</v>
      </c>
      <c r="BM27" s="214" t="str">
        <f ca="1">IFERROR(VLOOKUP($BK27,クラス・種目リスト!$A$67:$H$82,4,FALSE),"-")</f>
        <v>-</v>
      </c>
      <c r="BN27" s="214" t="str">
        <f ca="1">IFERROR(VLOOKUP($BK27,クラス・種目リスト!$A$67:$H$82,5,FALSE),"-")</f>
        <v>-</v>
      </c>
      <c r="BO27" s="214" t="str">
        <f ca="1">IFERROR(VLOOKUP($BK27,クラス・種目リスト!$A$67:$H$82,6,FALSE),"-")</f>
        <v>-</v>
      </c>
      <c r="BP27" s="214" t="str">
        <f ca="1">IFERROR(VLOOKUP($BK27,クラス・種目リスト!$A$67:$H$82,7,FALSE),"-")</f>
        <v>-</v>
      </c>
      <c r="BQ27" s="214" t="str">
        <f ca="1">IFERROR(VLOOKUP($BK27,クラス・種目リスト!$A$67:$H$82,8,FALSE),"-")</f>
        <v>-</v>
      </c>
      <c r="BR27" s="243"/>
      <c r="BS27" s="186" t="str">
        <f t="array" aca="1" ref="BS27" ca="1">IFERROR(VLOOKUP(INDIRECT("N27"),クラス・種目リスト!$A$2:$AF$48,3,FALSE),"-")</f>
        <v>-</v>
      </c>
      <c r="BT27" s="186" t="str">
        <f t="array" aca="1" ref="BT27" ca="1">IFERROR(VLOOKUP(INDIRECT("N27"),クラス・種目リスト!$A$2:$AF$48,4,FALSE),"-")</f>
        <v>-</v>
      </c>
      <c r="BU27" s="186" t="str">
        <f t="array" aca="1" ref="BU27" ca="1">IFERROR(VLOOKUP(INDIRECT("N27"),クラス・種目リスト!$A$2:$AF$48,5,FALSE),"-")</f>
        <v>-</v>
      </c>
      <c r="BV27" s="186" t="str">
        <f t="array" aca="1" ref="BV27" ca="1">IFERROR(VLOOKUP(INDIRECT("N27"),クラス・種目リスト!$A$2:$AF$48,6,FALSE),"-")</f>
        <v>-</v>
      </c>
      <c r="BW27" s="186" t="str">
        <f t="array" aca="1" ref="BW27" ca="1">IFERROR(VLOOKUP(INDIRECT("N27"),クラス・種目リスト!$A$2:$AF$48,7,FALSE),"-")</f>
        <v>-</v>
      </c>
      <c r="BX27" s="186" t="str">
        <f t="array" aca="1" ref="BX27" ca="1">IFERROR(VLOOKUP(INDIRECT("N27"),クラス・種目リスト!$A$2:$AF$48,8,FALSE),"-")</f>
        <v>-</v>
      </c>
      <c r="BY27" s="186" t="str">
        <f t="array" aca="1" ref="BY27" ca="1">IFERROR(VLOOKUP(INDIRECT("N27"),クラス・種目リスト!$A$2:$AF$48,9,FALSE),"-")</f>
        <v>-</v>
      </c>
      <c r="BZ27" s="186" t="str">
        <f t="array" aca="1" ref="BZ27" ca="1">IFERROR(VLOOKUP(INDIRECT("N27"),クラス・種目リスト!$A$2:$AF$48,10,FALSE),"-")</f>
        <v>-</v>
      </c>
      <c r="CA27" s="186" t="str">
        <f t="array" aca="1" ref="CA27" ca="1">IFERROR(VLOOKUP(INDIRECT("N27"),クラス・種目リスト!$A$2:$AF$48,11,FALSE),"-")</f>
        <v>-</v>
      </c>
      <c r="CB27" s="186" t="str">
        <f t="array" aca="1" ref="CB27" ca="1">IFERROR(VLOOKUP(INDIRECT("N27"),クラス・種目リスト!$A$2:$AF$48,12,FALSE),"-")</f>
        <v>-</v>
      </c>
      <c r="CC27" s="186" t="str">
        <f t="array" aca="1" ref="CC27" ca="1">IFERROR(VLOOKUP(INDIRECT("N27"),クラス・種目リスト!$A$2:$AF$48,13,FALSE),"-")</f>
        <v>-</v>
      </c>
      <c r="CD27" s="186" t="str">
        <f t="array" aca="1" ref="CD27" ca="1">IFERROR(VLOOKUP(INDIRECT("N27"),クラス・種目リスト!$A$2:$AF$48,14,FALSE),"-")</f>
        <v>-</v>
      </c>
      <c r="CE27" s="186" t="str">
        <f t="array" aca="1" ref="CE27" ca="1">IFERROR(VLOOKUP(INDIRECT("N27"),クラス・種目リスト!$A$2:$AF$48,15,FALSE),"-")</f>
        <v>-</v>
      </c>
      <c r="CF27" s="186" t="str">
        <f t="array" aca="1" ref="CF27" ca="1">IFERROR(VLOOKUP(INDIRECT("N27"),クラス・種目リスト!$A$2:$AF$48,16,FALSE),"-")</f>
        <v>-</v>
      </c>
      <c r="CG27" s="186" t="str">
        <f t="array" aca="1" ref="CG27" ca="1">IFERROR(VLOOKUP(INDIRECT("N27"),クラス・種目リスト!$A$2:$AF$48,17,FALSE),"-")</f>
        <v>-</v>
      </c>
      <c r="CH27" s="186">
        <f t="shared" ca="1" si="15"/>
        <v>0</v>
      </c>
      <c r="CI27" s="186"/>
      <c r="CJ27" s="186"/>
      <c r="CK27" s="186"/>
      <c r="CL27" s="186"/>
      <c r="CM27" s="186" t="str">
        <f t="array" aca="1" ref="CM27" ca="1">IFERROR(VLOOKUP(INDIRECT("X27"),クラス・種目リスト!$A$2:$AF$48,3,FALSE),"-")</f>
        <v>-</v>
      </c>
      <c r="CN27" s="186" t="str">
        <f t="array" aca="1" ref="CN27" ca="1">IFERROR(VLOOKUP(INDIRECT("X27"),クラス・種目リスト!$A$2:$AF$48,4,FALSE),"-")</f>
        <v>-</v>
      </c>
      <c r="CO27" s="186" t="str">
        <f t="array" aca="1" ref="CO27" ca="1">IFERROR(VLOOKUP(INDIRECT("X27"),クラス・種目リスト!$A$2:$AF$48,5,FALSE),"-")</f>
        <v>-</v>
      </c>
      <c r="CP27" s="186" t="str">
        <f t="array" aca="1" ref="CP27" ca="1">IFERROR(VLOOKUP(INDIRECT("X27"),クラス・種目リスト!$A$2:$AF$48,6,FALSE),"-")</f>
        <v>-</v>
      </c>
      <c r="CQ27" s="186" t="str">
        <f t="array" aca="1" ref="CQ27" ca="1">IFERROR(VLOOKUP(INDIRECT("X27"),クラス・種目リスト!$A$2:$AF$48,7,FALSE),"-")</f>
        <v>-</v>
      </c>
      <c r="CR27" s="186" t="str">
        <f t="array" aca="1" ref="CR27" ca="1">IFERROR(VLOOKUP(INDIRECT("X27"),クラス・種目リスト!$A$2:$AF$48,8,FALSE),"-")</f>
        <v>-</v>
      </c>
      <c r="CS27" s="186" t="str">
        <f t="array" aca="1" ref="CS27" ca="1">IFERROR(VLOOKUP(INDIRECT("X27"),クラス・種目リスト!$A$2:$AF$48,9,FALSE),"-")</f>
        <v>-</v>
      </c>
      <c r="CT27" s="186" t="str">
        <f t="array" aca="1" ref="CT27" ca="1">IFERROR(VLOOKUP(INDIRECT("X27"),クラス・種目リスト!$A$2:$AF$48,10,FALSE),"-")</f>
        <v>-</v>
      </c>
      <c r="CU27" s="186" t="str">
        <f t="array" aca="1" ref="CU27" ca="1">IFERROR(VLOOKUP(INDIRECT("X27"),クラス・種目リスト!$A$2:$AF$48,11,FALSE),"-")</f>
        <v>-</v>
      </c>
      <c r="CV27" s="186" t="str">
        <f t="array" aca="1" ref="CV27" ca="1">IFERROR(VLOOKUP(INDIRECT("X27"),クラス・種目リスト!$A$2:$AF$48,12,FALSE),"-")</f>
        <v>-</v>
      </c>
      <c r="CW27" s="186" t="str">
        <f t="array" aca="1" ref="CW27" ca="1">IFERROR(VLOOKUP(INDIRECT("X27"),クラス・種目リスト!$A$2:$AF$48,13,FALSE),"-")</f>
        <v>-</v>
      </c>
      <c r="CX27" s="186" t="str">
        <f t="array" aca="1" ref="CX27" ca="1">IFERROR(VLOOKUP(INDIRECT("X27"),クラス・種目リスト!$A$2:$AF$48,14,FALSE),"-")</f>
        <v>-</v>
      </c>
      <c r="CY27" s="186" t="str">
        <f t="array" aca="1" ref="CY27" ca="1">IFERROR(VLOOKUP(INDIRECT("X27"),クラス・種目リスト!$A$2:$AF$48,15,FALSE),"-")</f>
        <v>-</v>
      </c>
      <c r="CZ27" s="186" t="str">
        <f t="array" aca="1" ref="CZ27" ca="1">IFERROR(VLOOKUP(INDIRECT("X27"),クラス・種目リスト!$A$2:$AF$48,16,FALSE),"-")</f>
        <v>-</v>
      </c>
      <c r="DA27" s="186" t="str">
        <f t="array" aca="1" ref="DA27" ca="1">IFERROR(VLOOKUP(INDIRECT("X27"),クラス・種目リスト!$A$2:$AF$48,17,FALSE),"-")</f>
        <v>-</v>
      </c>
      <c r="DB27" s="186">
        <f t="shared" ca="1" si="12"/>
        <v>0</v>
      </c>
      <c r="DC27" s="186"/>
      <c r="DD27" s="186"/>
      <c r="DE27" s="186"/>
      <c r="DF27" s="186"/>
      <c r="DG27" s="186" t="str">
        <f t="array" aca="1" ref="DG27" ca="1">IFERROR(VLOOKUP(INDIRECT("AL27"),クラス・種目リスト!$A$2:$AF$48,18,FALSE),"-")</f>
        <v>-</v>
      </c>
      <c r="DH27" s="186" t="str">
        <f t="array" aca="1" ref="DH27" ca="1">IFERROR(VLOOKUP(INDIRECT("AL27"),クラス・種目リスト!$A$2:$AF$48,19,FALSE),"-")</f>
        <v>-</v>
      </c>
      <c r="DI27" s="186" t="str">
        <f t="array" aca="1" ref="DI27" ca="1">IFERROR(VLOOKUP(INDIRECT("AL27"),クラス・種目リスト!$A$2:$AF$48,20,FALSE),"-")</f>
        <v>-</v>
      </c>
      <c r="DJ27" s="186" t="str">
        <f t="array" aca="1" ref="DJ27" ca="1">IFERROR(VLOOKUP(INDIRECT("AL27"),クラス・種目リスト!$A$2:$AF$48,21,FALSE),"-")</f>
        <v>-</v>
      </c>
      <c r="DK27" s="186" t="str">
        <f t="array" aca="1" ref="DK27" ca="1">IFERROR(VLOOKUP(INDIRECT("AL27"),クラス・種目リスト!$A$2:$AF$48,22,FALSE),"-")</f>
        <v>-</v>
      </c>
      <c r="DL27" s="186" t="str">
        <f t="array" aca="1" ref="DL27" ca="1">IFERROR(VLOOKUP(INDIRECT("AL27"),クラス・種目リスト!$A$2:$AF$48,23,FALSE),"-")</f>
        <v>-</v>
      </c>
      <c r="DM27" s="186" t="str">
        <f t="array" aca="1" ref="DM27" ca="1">IFERROR(VLOOKUP(INDIRECT("AL27"),クラス・種目リスト!$A$2:$AF$48,24,FALSE),"-")</f>
        <v>-</v>
      </c>
      <c r="DN27" s="186" t="str">
        <f t="array" aca="1" ref="DN27" ca="1">IFERROR(VLOOKUP(INDIRECT("AL27"),クラス・種目リスト!$A$2:$AF$48,25,FALSE),"-")</f>
        <v>-</v>
      </c>
      <c r="DO27" s="186" t="str">
        <f t="array" aca="1" ref="DO27" ca="1">IFERROR(VLOOKUP(INDIRECT("AL27"),クラス・種目リスト!$A$2:$AF$48,26,FALSE),"-")</f>
        <v>-</v>
      </c>
      <c r="DP27" s="186" t="str">
        <f t="array" aca="1" ref="DP27" ca="1">IFERROR(VLOOKUP(INDIRECT("AL27"),クラス・種目リスト!$A$2:$AF$48,27,FALSE),"-")</f>
        <v>-</v>
      </c>
      <c r="DQ27" s="186" t="str">
        <f t="array" aca="1" ref="DQ27" ca="1">IFERROR(VLOOKUP(INDIRECT("AL27"),クラス・種目リスト!$A$2:$AF$48,28,FALSE),"-")</f>
        <v>-</v>
      </c>
      <c r="DR27" s="186" t="str">
        <f t="array" aca="1" ref="DR27" ca="1">IFERROR(VLOOKUP(INDIRECT("AL27"),クラス・種目リスト!$A$2:$AF$48,29,FALSE),"-")</f>
        <v>-</v>
      </c>
      <c r="DS27" s="186" t="str">
        <f t="array" aca="1" ref="DS27" ca="1">IFERROR(VLOOKUP(INDIRECT("AL27"),クラス・種目リスト!$A$2:$AF$48,30,FALSE),"-")</f>
        <v>-</v>
      </c>
      <c r="DT27" s="186" t="str">
        <f t="array" aca="1" ref="DT27" ca="1">IFERROR(VLOOKUP(INDIRECT("AL27"),クラス・種目リスト!$A$2:$AF$48,31,FALSE),"-")</f>
        <v>-</v>
      </c>
      <c r="DU27" s="186" t="str">
        <f t="array" aca="1" ref="DU27" ca="1">IFERROR(VLOOKUP(INDIRECT("AL27"),クラス・種目リスト!$A$2:$AF$48,32,FALSE),"-")</f>
        <v>-</v>
      </c>
      <c r="DV27" s="186">
        <f t="shared" ca="1" si="5"/>
        <v>0</v>
      </c>
      <c r="EA27" s="186" t="str">
        <f t="array" aca="1" ref="EA27" ca="1">IFERROR(VLOOKUP(INDIRECT("AV27"),クラス・種目リスト!$A$2:$AF$48,18,FALSE),"-")</f>
        <v>-</v>
      </c>
      <c r="EB27" s="186" t="str">
        <f t="array" aca="1" ref="EB27" ca="1">IFERROR(VLOOKUP(INDIRECT("AV27"),クラス・種目リスト!$A$2:$AF$48,19,FALSE),"-")</f>
        <v>-</v>
      </c>
      <c r="EC27" s="186" t="str">
        <f t="array" aca="1" ref="EC27" ca="1">IFERROR(VLOOKUP(INDIRECT("AV27"),クラス・種目リスト!$A$2:$AF$48,20,FALSE),"-")</f>
        <v>-</v>
      </c>
      <c r="ED27" s="186" t="str">
        <f t="array" aca="1" ref="ED27" ca="1">IFERROR(VLOOKUP(INDIRECT("AV27"),クラス・種目リスト!$A$2:$AF$48,21,FALSE),"-")</f>
        <v>-</v>
      </c>
      <c r="EE27" s="186" t="str">
        <f t="array" aca="1" ref="EE27" ca="1">IFERROR(VLOOKUP(INDIRECT("AV27"),クラス・種目リスト!$A$2:$AF$48,22,FALSE),"-")</f>
        <v>-</v>
      </c>
      <c r="EF27" s="186" t="str">
        <f t="array" aca="1" ref="EF27" ca="1">IFERROR(VLOOKUP(INDIRECT("AV27"),クラス・種目リスト!$A$2:$AF$48,23,FALSE),"-")</f>
        <v>-</v>
      </c>
      <c r="EG27" s="186" t="str">
        <f t="array" aca="1" ref="EG27" ca="1">IFERROR(VLOOKUP(INDIRECT("AV27"),クラス・種目リスト!$A$2:$AF$48,24,FALSE),"-")</f>
        <v>-</v>
      </c>
      <c r="EH27" s="186" t="str">
        <f t="array" aca="1" ref="EH27" ca="1">IFERROR(VLOOKUP(INDIRECT("AV27"),クラス・種目リスト!$A$2:$AF$48,25,FALSE),"-")</f>
        <v>-</v>
      </c>
      <c r="EI27" s="186" t="str">
        <f t="array" aca="1" ref="EI27" ca="1">IFERROR(VLOOKUP(INDIRECT("AV27"),クラス・種目リスト!$A$2:$AF$48,26,FALSE),"-")</f>
        <v>-</v>
      </c>
      <c r="EJ27" s="186" t="str">
        <f t="array" aca="1" ref="EJ27" ca="1">IFERROR(VLOOKUP(INDIRECT("AV27"),クラス・種目リスト!$A$2:$AF$48,27,FALSE),"-")</f>
        <v>-</v>
      </c>
      <c r="EK27" s="186" t="str">
        <f t="array" aca="1" ref="EK27" ca="1">IFERROR(VLOOKUP(INDIRECT("AV27"),クラス・種目リスト!$A$2:$AF$48,28,FALSE),"-")</f>
        <v>-</v>
      </c>
      <c r="EL27" s="186" t="str">
        <f t="array" aca="1" ref="EL27" ca="1">IFERROR(VLOOKUP(INDIRECT("AV27"),クラス・種目リスト!$A$2:$AF$48,29,FALSE),"-")</f>
        <v>-</v>
      </c>
      <c r="EM27" s="186" t="str">
        <f t="array" aca="1" ref="EM27" ca="1">IFERROR(VLOOKUP(INDIRECT("AV27"),クラス・種目リスト!$A$2:$AF$48,30,FALSE),"-")</f>
        <v>-</v>
      </c>
      <c r="EN27" s="186" t="str">
        <f t="array" aca="1" ref="EN27" ca="1">IFERROR(VLOOKUP(INDIRECT("AV27"),クラス・種目リスト!$A$2:$AF$48,31,FALSE),"-")</f>
        <v>-</v>
      </c>
      <c r="EO27" s="186" t="str">
        <f t="array" aca="1" ref="EO27" ca="1">IFERROR(VLOOKUP(INDIRECT("AV27"),クラス・種目リスト!$A$2:$AF$48,32,FALSE),"-")</f>
        <v>-</v>
      </c>
      <c r="EP27" s="186">
        <f t="shared" ca="1" si="6"/>
        <v>0</v>
      </c>
      <c r="EQ27" s="186"/>
      <c r="ER27" s="186"/>
      <c r="ES27" s="186"/>
      <c r="ET27" s="186"/>
      <c r="EV27" s="39">
        <f t="array" aca="1" ref="EV27" ca="1">IF(INDIRECT("O27")="-",0,COUNTA(INDIRECT("O27")))+IF(INDIRECT("Y27")="-",0,COUNTA(INDIRECT("Y27")))+IF(INDIRECT("AM27")="-",0,COUNTA(INDIRECT("AM27")))+IF(INDIRECT("AW27")="-",0,COUNTA(INDIRECT("AW27")))</f>
        <v>0</v>
      </c>
    </row>
    <row r="28" spans="1:152" ht="19.5" customHeight="1" x14ac:dyDescent="0.15">
      <c r="A28" s="72" t="s">
        <v>3</v>
      </c>
      <c r="B28" s="73" t="str">
        <f t="shared" si="4"/>
        <v/>
      </c>
      <c r="C28" s="74"/>
      <c r="D28" s="80"/>
      <c r="E28" s="81"/>
      <c r="F28" s="82"/>
      <c r="G28" s="83"/>
      <c r="H28" s="84"/>
      <c r="I28" s="121" t="str">
        <f t="shared" si="7"/>
        <v/>
      </c>
      <c r="J28" s="122" t="str">
        <f t="shared" si="8"/>
        <v/>
      </c>
      <c r="K28" s="128"/>
      <c r="L28" s="122" t="str">
        <f t="shared" si="9"/>
        <v/>
      </c>
      <c r="M28" s="125"/>
      <c r="N28" s="125"/>
      <c r="O28" s="126"/>
      <c r="P28" s="127"/>
      <c r="Q28" s="143"/>
      <c r="R28" s="127"/>
      <c r="S28" s="144"/>
      <c r="T28" s="127"/>
      <c r="U28" s="144"/>
      <c r="V28" s="145" t="str">
        <f t="shared" si="13"/>
        <v/>
      </c>
      <c r="W28" s="148"/>
      <c r="X28" s="149"/>
      <c r="Y28" s="126"/>
      <c r="Z28" s="127"/>
      <c r="AA28" s="143"/>
      <c r="AB28" s="157"/>
      <c r="AC28" s="144"/>
      <c r="AD28" s="158"/>
      <c r="AE28" s="144"/>
      <c r="AF28" s="145" t="str">
        <f t="shared" si="14"/>
        <v/>
      </c>
      <c r="AG28" s="146"/>
      <c r="AH28" s="147"/>
      <c r="AI28" s="174" t="str">
        <f t="shared" si="10"/>
        <v>-</v>
      </c>
      <c r="AJ28" s="79"/>
      <c r="AK28" s="52"/>
      <c r="AL28" s="159"/>
      <c r="AM28" s="59"/>
      <c r="AN28" s="112"/>
      <c r="AO28" s="112"/>
      <c r="AP28" s="112"/>
      <c r="AQ28" s="112"/>
      <c r="AR28" s="112"/>
      <c r="AS28" s="112"/>
      <c r="AT28" s="59"/>
      <c r="AU28" s="59"/>
      <c r="AV28" s="159"/>
      <c r="AW28" s="59"/>
      <c r="AX28" s="112"/>
      <c r="AY28" s="112"/>
      <c r="AZ28" s="112"/>
      <c r="BA28" s="112"/>
      <c r="BB28" s="112"/>
      <c r="BC28" s="112"/>
      <c r="BD28" s="59"/>
      <c r="BE28" s="146"/>
      <c r="BF28" s="212"/>
      <c r="BG28" s="174" t="str">
        <f t="shared" si="11"/>
        <v>-</v>
      </c>
      <c r="BH28" s="174" t="str">
        <f t="array" aca="1" ref="BH28" ca="1">IF(INDIRECT("D28")="","",IFERROR(HLOOKUP($E$4,$BL$2:$BW$3,2,FALSE),""))</f>
        <v/>
      </c>
      <c r="BI28" s="52"/>
      <c r="BJ28" s="87"/>
      <c r="BK28" s="213" t="str">
        <f t="array" aca="1" ref="BK28" ca="1">IF(クラス・種目リスト!$J$78=1,$C$4&amp;INDIRECT("$C28")&amp;RIGHT(INDIRECT("$H28"),1),$C$4&amp;INDIRECT("$C28"))</f>
        <v>小学</v>
      </c>
      <c r="BL28" s="214" t="str">
        <f ca="1">IFERROR(VLOOKUP($BK28,クラス・種目リスト!$A$67:$H$82,3,FALSE),"-")</f>
        <v>-</v>
      </c>
      <c r="BM28" s="214" t="str">
        <f ca="1">IFERROR(VLOOKUP($BK28,クラス・種目リスト!$A$67:$H$82,4,FALSE),"-")</f>
        <v>-</v>
      </c>
      <c r="BN28" s="214" t="str">
        <f ca="1">IFERROR(VLOOKUP($BK28,クラス・種目リスト!$A$67:$H$82,5,FALSE),"-")</f>
        <v>-</v>
      </c>
      <c r="BO28" s="214" t="str">
        <f ca="1">IFERROR(VLOOKUP($BK28,クラス・種目リスト!$A$67:$H$82,6,FALSE),"-")</f>
        <v>-</v>
      </c>
      <c r="BP28" s="214" t="str">
        <f ca="1">IFERROR(VLOOKUP($BK28,クラス・種目リスト!$A$67:$H$82,7,FALSE),"-")</f>
        <v>-</v>
      </c>
      <c r="BQ28" s="214" t="str">
        <f ca="1">IFERROR(VLOOKUP($BK28,クラス・種目リスト!$A$67:$H$82,8,FALSE),"-")</f>
        <v>-</v>
      </c>
      <c r="BR28" s="243"/>
      <c r="BS28" s="186" t="str">
        <f t="array" aca="1" ref="BS28" ca="1">IFERROR(VLOOKUP(INDIRECT("N28"),クラス・種目リスト!$A$2:$AF$48,3,FALSE),"-")</f>
        <v>-</v>
      </c>
      <c r="BT28" s="186" t="str">
        <f t="array" aca="1" ref="BT28" ca="1">IFERROR(VLOOKUP(INDIRECT("N28"),クラス・種目リスト!$A$2:$AF$48,4,FALSE),"-")</f>
        <v>-</v>
      </c>
      <c r="BU28" s="186" t="str">
        <f t="array" aca="1" ref="BU28" ca="1">IFERROR(VLOOKUP(INDIRECT("N28"),クラス・種目リスト!$A$2:$AF$48,5,FALSE),"-")</f>
        <v>-</v>
      </c>
      <c r="BV28" s="186" t="str">
        <f t="array" aca="1" ref="BV28" ca="1">IFERROR(VLOOKUP(INDIRECT("N28"),クラス・種目リスト!$A$2:$AF$48,6,FALSE),"-")</f>
        <v>-</v>
      </c>
      <c r="BW28" s="186" t="str">
        <f t="array" aca="1" ref="BW28" ca="1">IFERROR(VLOOKUP(INDIRECT("N28"),クラス・種目リスト!$A$2:$AF$48,7,FALSE),"-")</f>
        <v>-</v>
      </c>
      <c r="BX28" s="186" t="str">
        <f t="array" aca="1" ref="BX28" ca="1">IFERROR(VLOOKUP(INDIRECT("N28"),クラス・種目リスト!$A$2:$AF$48,8,FALSE),"-")</f>
        <v>-</v>
      </c>
      <c r="BY28" s="186" t="str">
        <f t="array" aca="1" ref="BY28" ca="1">IFERROR(VLOOKUP(INDIRECT("N28"),クラス・種目リスト!$A$2:$AF$48,9,FALSE),"-")</f>
        <v>-</v>
      </c>
      <c r="BZ28" s="186" t="str">
        <f t="array" aca="1" ref="BZ28" ca="1">IFERROR(VLOOKUP(INDIRECT("N28"),クラス・種目リスト!$A$2:$AF$48,10,FALSE),"-")</f>
        <v>-</v>
      </c>
      <c r="CA28" s="186" t="str">
        <f t="array" aca="1" ref="CA28" ca="1">IFERROR(VLOOKUP(INDIRECT("N28"),クラス・種目リスト!$A$2:$AF$48,11,FALSE),"-")</f>
        <v>-</v>
      </c>
      <c r="CB28" s="186" t="str">
        <f t="array" aca="1" ref="CB28" ca="1">IFERROR(VLOOKUP(INDIRECT("N28"),クラス・種目リスト!$A$2:$AF$48,12,FALSE),"-")</f>
        <v>-</v>
      </c>
      <c r="CC28" s="186" t="str">
        <f t="array" aca="1" ref="CC28" ca="1">IFERROR(VLOOKUP(INDIRECT("N28"),クラス・種目リスト!$A$2:$AF$48,13,FALSE),"-")</f>
        <v>-</v>
      </c>
      <c r="CD28" s="186" t="str">
        <f t="array" aca="1" ref="CD28" ca="1">IFERROR(VLOOKUP(INDIRECT("N28"),クラス・種目リスト!$A$2:$AF$48,14,FALSE),"-")</f>
        <v>-</v>
      </c>
      <c r="CE28" s="186" t="str">
        <f t="array" aca="1" ref="CE28" ca="1">IFERROR(VLOOKUP(INDIRECT("N28"),クラス・種目リスト!$A$2:$AF$48,15,FALSE),"-")</f>
        <v>-</v>
      </c>
      <c r="CF28" s="186" t="str">
        <f t="array" aca="1" ref="CF28" ca="1">IFERROR(VLOOKUP(INDIRECT("N28"),クラス・種目リスト!$A$2:$AF$48,16,FALSE),"-")</f>
        <v>-</v>
      </c>
      <c r="CG28" s="186" t="str">
        <f t="array" aca="1" ref="CG28" ca="1">IFERROR(VLOOKUP(INDIRECT("N28"),クラス・種目リスト!$A$2:$AF$48,17,FALSE),"-")</f>
        <v>-</v>
      </c>
      <c r="CH28" s="186">
        <f t="shared" ca="1" si="15"/>
        <v>0</v>
      </c>
      <c r="CI28" s="186"/>
      <c r="CJ28" s="186"/>
      <c r="CK28" s="186"/>
      <c r="CL28" s="186"/>
      <c r="CM28" s="186" t="str">
        <f t="array" aca="1" ref="CM28" ca="1">IFERROR(VLOOKUP(INDIRECT("X28"),クラス・種目リスト!$A$2:$AF$48,3,FALSE),"-")</f>
        <v>-</v>
      </c>
      <c r="CN28" s="186" t="str">
        <f t="array" aca="1" ref="CN28" ca="1">IFERROR(VLOOKUP(INDIRECT("X28"),クラス・種目リスト!$A$2:$AF$48,4,FALSE),"-")</f>
        <v>-</v>
      </c>
      <c r="CO28" s="186" t="str">
        <f t="array" aca="1" ref="CO28" ca="1">IFERROR(VLOOKUP(INDIRECT("X28"),クラス・種目リスト!$A$2:$AF$48,5,FALSE),"-")</f>
        <v>-</v>
      </c>
      <c r="CP28" s="186" t="str">
        <f t="array" aca="1" ref="CP28" ca="1">IFERROR(VLOOKUP(INDIRECT("X28"),クラス・種目リスト!$A$2:$AF$48,6,FALSE),"-")</f>
        <v>-</v>
      </c>
      <c r="CQ28" s="186" t="str">
        <f t="array" aca="1" ref="CQ28" ca="1">IFERROR(VLOOKUP(INDIRECT("X28"),クラス・種目リスト!$A$2:$AF$48,7,FALSE),"-")</f>
        <v>-</v>
      </c>
      <c r="CR28" s="186" t="str">
        <f t="array" aca="1" ref="CR28" ca="1">IFERROR(VLOOKUP(INDIRECT("X28"),クラス・種目リスト!$A$2:$AF$48,8,FALSE),"-")</f>
        <v>-</v>
      </c>
      <c r="CS28" s="186" t="str">
        <f t="array" aca="1" ref="CS28" ca="1">IFERROR(VLOOKUP(INDIRECT("X28"),クラス・種目リスト!$A$2:$AF$48,9,FALSE),"-")</f>
        <v>-</v>
      </c>
      <c r="CT28" s="186" t="str">
        <f t="array" aca="1" ref="CT28" ca="1">IFERROR(VLOOKUP(INDIRECT("X28"),クラス・種目リスト!$A$2:$AF$48,10,FALSE),"-")</f>
        <v>-</v>
      </c>
      <c r="CU28" s="186" t="str">
        <f t="array" aca="1" ref="CU28" ca="1">IFERROR(VLOOKUP(INDIRECT("X28"),クラス・種目リスト!$A$2:$AF$48,11,FALSE),"-")</f>
        <v>-</v>
      </c>
      <c r="CV28" s="186" t="str">
        <f t="array" aca="1" ref="CV28" ca="1">IFERROR(VLOOKUP(INDIRECT("X28"),クラス・種目リスト!$A$2:$AF$48,12,FALSE),"-")</f>
        <v>-</v>
      </c>
      <c r="CW28" s="186" t="str">
        <f t="array" aca="1" ref="CW28" ca="1">IFERROR(VLOOKUP(INDIRECT("X28"),クラス・種目リスト!$A$2:$AF$48,13,FALSE),"-")</f>
        <v>-</v>
      </c>
      <c r="CX28" s="186" t="str">
        <f t="array" aca="1" ref="CX28" ca="1">IFERROR(VLOOKUP(INDIRECT("X28"),クラス・種目リスト!$A$2:$AF$48,14,FALSE),"-")</f>
        <v>-</v>
      </c>
      <c r="CY28" s="186" t="str">
        <f t="array" aca="1" ref="CY28" ca="1">IFERROR(VLOOKUP(INDIRECT("X28"),クラス・種目リスト!$A$2:$AF$48,15,FALSE),"-")</f>
        <v>-</v>
      </c>
      <c r="CZ28" s="186" t="str">
        <f t="array" aca="1" ref="CZ28" ca="1">IFERROR(VLOOKUP(INDIRECT("X28"),クラス・種目リスト!$A$2:$AF$48,16,FALSE),"-")</f>
        <v>-</v>
      </c>
      <c r="DA28" s="186" t="str">
        <f t="array" aca="1" ref="DA28" ca="1">IFERROR(VLOOKUP(INDIRECT("X28"),クラス・種目リスト!$A$2:$AF$48,17,FALSE),"-")</f>
        <v>-</v>
      </c>
      <c r="DB28" s="186">
        <f t="shared" ca="1" si="12"/>
        <v>0</v>
      </c>
      <c r="DC28" s="186"/>
      <c r="DD28" s="186"/>
      <c r="DE28" s="186"/>
      <c r="DF28" s="186"/>
      <c r="DG28" s="186" t="str">
        <f t="array" aca="1" ref="DG28" ca="1">IFERROR(VLOOKUP(INDIRECT("AL28"),クラス・種目リスト!$A$2:$AF$48,18,FALSE),"-")</f>
        <v>-</v>
      </c>
      <c r="DH28" s="186" t="str">
        <f t="array" aca="1" ref="DH28" ca="1">IFERROR(VLOOKUP(INDIRECT("AL28"),クラス・種目リスト!$A$2:$AF$48,19,FALSE),"-")</f>
        <v>-</v>
      </c>
      <c r="DI28" s="186" t="str">
        <f t="array" aca="1" ref="DI28" ca="1">IFERROR(VLOOKUP(INDIRECT("AL28"),クラス・種目リスト!$A$2:$AF$48,20,FALSE),"-")</f>
        <v>-</v>
      </c>
      <c r="DJ28" s="186" t="str">
        <f t="array" aca="1" ref="DJ28" ca="1">IFERROR(VLOOKUP(INDIRECT("AL28"),クラス・種目リスト!$A$2:$AF$48,21,FALSE),"-")</f>
        <v>-</v>
      </c>
      <c r="DK28" s="186" t="str">
        <f t="array" aca="1" ref="DK28" ca="1">IFERROR(VLOOKUP(INDIRECT("AL28"),クラス・種目リスト!$A$2:$AF$48,22,FALSE),"-")</f>
        <v>-</v>
      </c>
      <c r="DL28" s="186" t="str">
        <f t="array" aca="1" ref="DL28" ca="1">IFERROR(VLOOKUP(INDIRECT("AL28"),クラス・種目リスト!$A$2:$AF$48,23,FALSE),"-")</f>
        <v>-</v>
      </c>
      <c r="DM28" s="186" t="str">
        <f t="array" aca="1" ref="DM28" ca="1">IFERROR(VLOOKUP(INDIRECT("AL28"),クラス・種目リスト!$A$2:$AF$48,24,FALSE),"-")</f>
        <v>-</v>
      </c>
      <c r="DN28" s="186" t="str">
        <f t="array" aca="1" ref="DN28" ca="1">IFERROR(VLOOKUP(INDIRECT("AL28"),クラス・種目リスト!$A$2:$AF$48,25,FALSE),"-")</f>
        <v>-</v>
      </c>
      <c r="DO28" s="186" t="str">
        <f t="array" aca="1" ref="DO28" ca="1">IFERROR(VLOOKUP(INDIRECT("AL28"),クラス・種目リスト!$A$2:$AF$48,26,FALSE),"-")</f>
        <v>-</v>
      </c>
      <c r="DP28" s="186" t="str">
        <f t="array" aca="1" ref="DP28" ca="1">IFERROR(VLOOKUP(INDIRECT("AL28"),クラス・種目リスト!$A$2:$AF$48,27,FALSE),"-")</f>
        <v>-</v>
      </c>
      <c r="DQ28" s="186" t="str">
        <f t="array" aca="1" ref="DQ28" ca="1">IFERROR(VLOOKUP(INDIRECT("AL28"),クラス・種目リスト!$A$2:$AF$48,28,FALSE),"-")</f>
        <v>-</v>
      </c>
      <c r="DR28" s="186" t="str">
        <f t="array" aca="1" ref="DR28" ca="1">IFERROR(VLOOKUP(INDIRECT("AL28"),クラス・種目リスト!$A$2:$AF$48,29,FALSE),"-")</f>
        <v>-</v>
      </c>
      <c r="DS28" s="186" t="str">
        <f t="array" aca="1" ref="DS28" ca="1">IFERROR(VLOOKUP(INDIRECT("AL28"),クラス・種目リスト!$A$2:$AF$48,30,FALSE),"-")</f>
        <v>-</v>
      </c>
      <c r="DT28" s="186" t="str">
        <f t="array" aca="1" ref="DT28" ca="1">IFERROR(VLOOKUP(INDIRECT("AL28"),クラス・種目リスト!$A$2:$AF$48,31,FALSE),"-")</f>
        <v>-</v>
      </c>
      <c r="DU28" s="186" t="str">
        <f t="array" aca="1" ref="DU28" ca="1">IFERROR(VLOOKUP(INDIRECT("AL28"),クラス・種目リスト!$A$2:$AF$48,32,FALSE),"-")</f>
        <v>-</v>
      </c>
      <c r="DV28" s="186">
        <f t="shared" ca="1" si="5"/>
        <v>0</v>
      </c>
      <c r="EA28" s="186" t="str">
        <f t="array" aca="1" ref="EA28" ca="1">IFERROR(VLOOKUP(INDIRECT("AV28"),クラス・種目リスト!$A$2:$AF$48,18,FALSE),"-")</f>
        <v>-</v>
      </c>
      <c r="EB28" s="186" t="str">
        <f t="array" aca="1" ref="EB28" ca="1">IFERROR(VLOOKUP(INDIRECT("AV28"),クラス・種目リスト!$A$2:$AF$48,19,FALSE),"-")</f>
        <v>-</v>
      </c>
      <c r="EC28" s="186" t="str">
        <f t="array" aca="1" ref="EC28" ca="1">IFERROR(VLOOKUP(INDIRECT("AV28"),クラス・種目リスト!$A$2:$AF$48,20,FALSE),"-")</f>
        <v>-</v>
      </c>
      <c r="ED28" s="186" t="str">
        <f t="array" aca="1" ref="ED28" ca="1">IFERROR(VLOOKUP(INDIRECT("AV28"),クラス・種目リスト!$A$2:$AF$48,21,FALSE),"-")</f>
        <v>-</v>
      </c>
      <c r="EE28" s="186" t="str">
        <f t="array" aca="1" ref="EE28" ca="1">IFERROR(VLOOKUP(INDIRECT("AV28"),クラス・種目リスト!$A$2:$AF$48,22,FALSE),"-")</f>
        <v>-</v>
      </c>
      <c r="EF28" s="186" t="str">
        <f t="array" aca="1" ref="EF28" ca="1">IFERROR(VLOOKUP(INDIRECT("AV28"),クラス・種目リスト!$A$2:$AF$48,23,FALSE),"-")</f>
        <v>-</v>
      </c>
      <c r="EG28" s="186" t="str">
        <f t="array" aca="1" ref="EG28" ca="1">IFERROR(VLOOKUP(INDIRECT("AV28"),クラス・種目リスト!$A$2:$AF$48,24,FALSE),"-")</f>
        <v>-</v>
      </c>
      <c r="EH28" s="186" t="str">
        <f t="array" aca="1" ref="EH28" ca="1">IFERROR(VLOOKUP(INDIRECT("AV28"),クラス・種目リスト!$A$2:$AF$48,25,FALSE),"-")</f>
        <v>-</v>
      </c>
      <c r="EI28" s="186" t="str">
        <f t="array" aca="1" ref="EI28" ca="1">IFERROR(VLOOKUP(INDIRECT("AV28"),クラス・種目リスト!$A$2:$AF$48,26,FALSE),"-")</f>
        <v>-</v>
      </c>
      <c r="EJ28" s="186" t="str">
        <f t="array" aca="1" ref="EJ28" ca="1">IFERROR(VLOOKUP(INDIRECT("AV28"),クラス・種目リスト!$A$2:$AF$48,27,FALSE),"-")</f>
        <v>-</v>
      </c>
      <c r="EK28" s="186" t="str">
        <f t="array" aca="1" ref="EK28" ca="1">IFERROR(VLOOKUP(INDIRECT("AV28"),クラス・種目リスト!$A$2:$AF$48,28,FALSE),"-")</f>
        <v>-</v>
      </c>
      <c r="EL28" s="186" t="str">
        <f t="array" aca="1" ref="EL28" ca="1">IFERROR(VLOOKUP(INDIRECT("AV28"),クラス・種目リスト!$A$2:$AF$48,29,FALSE),"-")</f>
        <v>-</v>
      </c>
      <c r="EM28" s="186" t="str">
        <f t="array" aca="1" ref="EM28" ca="1">IFERROR(VLOOKUP(INDIRECT("AV28"),クラス・種目リスト!$A$2:$AF$48,30,FALSE),"-")</f>
        <v>-</v>
      </c>
      <c r="EN28" s="186" t="str">
        <f t="array" aca="1" ref="EN28" ca="1">IFERROR(VLOOKUP(INDIRECT("AV28"),クラス・種目リスト!$A$2:$AF$48,31,FALSE),"-")</f>
        <v>-</v>
      </c>
      <c r="EO28" s="186" t="str">
        <f t="array" aca="1" ref="EO28" ca="1">IFERROR(VLOOKUP(INDIRECT("AV28"),クラス・種目リスト!$A$2:$AF$48,32,FALSE),"-")</f>
        <v>-</v>
      </c>
      <c r="EP28" s="186">
        <f t="shared" ca="1" si="6"/>
        <v>0</v>
      </c>
      <c r="EQ28" s="186"/>
      <c r="ER28" s="186"/>
      <c r="ES28" s="186"/>
      <c r="ET28" s="186"/>
      <c r="EV28" s="39">
        <f t="array" aca="1" ref="EV28" ca="1">IF(INDIRECT("O28")="-",0,COUNTA(INDIRECT("O28")))+IF(INDIRECT("Y28")="-",0,COUNTA(INDIRECT("Y28")))+IF(INDIRECT("AM28")="-",0,COUNTA(INDIRECT("AM28")))+IF(INDIRECT("AW28")="-",0,COUNTA(INDIRECT("AW28")))</f>
        <v>0</v>
      </c>
    </row>
    <row r="29" spans="1:152" ht="19.5" customHeight="1" x14ac:dyDescent="0.15">
      <c r="A29" s="72" t="s">
        <v>3</v>
      </c>
      <c r="B29" s="73" t="str">
        <f t="shared" si="4"/>
        <v/>
      </c>
      <c r="C29" s="74"/>
      <c r="D29" s="75"/>
      <c r="E29" s="76"/>
      <c r="F29" s="82"/>
      <c r="G29" s="83"/>
      <c r="H29" s="84"/>
      <c r="I29" s="121" t="str">
        <f t="shared" si="7"/>
        <v/>
      </c>
      <c r="J29" s="122" t="str">
        <f t="shared" si="8"/>
        <v/>
      </c>
      <c r="K29" s="128"/>
      <c r="L29" s="122" t="str">
        <f t="shared" si="9"/>
        <v/>
      </c>
      <c r="M29" s="125"/>
      <c r="N29" s="125"/>
      <c r="O29" s="126"/>
      <c r="P29" s="127"/>
      <c r="Q29" s="143"/>
      <c r="R29" s="127"/>
      <c r="S29" s="144"/>
      <c r="T29" s="127"/>
      <c r="U29" s="144"/>
      <c r="V29" s="145" t="str">
        <f t="shared" si="13"/>
        <v/>
      </c>
      <c r="W29" s="148"/>
      <c r="X29" s="149"/>
      <c r="Y29" s="126"/>
      <c r="Z29" s="127"/>
      <c r="AA29" s="143"/>
      <c r="AB29" s="157"/>
      <c r="AC29" s="144"/>
      <c r="AD29" s="158"/>
      <c r="AE29" s="144"/>
      <c r="AF29" s="145" t="str">
        <f t="shared" si="14"/>
        <v/>
      </c>
      <c r="AG29" s="146"/>
      <c r="AH29" s="147"/>
      <c r="AI29" s="174" t="str">
        <f t="shared" si="10"/>
        <v>-</v>
      </c>
      <c r="AJ29" s="79"/>
      <c r="AK29" s="52"/>
      <c r="AL29" s="159"/>
      <c r="AM29" s="59"/>
      <c r="AN29" s="112"/>
      <c r="AO29" s="112"/>
      <c r="AP29" s="112"/>
      <c r="AQ29" s="112"/>
      <c r="AR29" s="112"/>
      <c r="AS29" s="112"/>
      <c r="AT29" s="59"/>
      <c r="AU29" s="59"/>
      <c r="AV29" s="159"/>
      <c r="AW29" s="59"/>
      <c r="AX29" s="112"/>
      <c r="AY29" s="112"/>
      <c r="AZ29" s="112"/>
      <c r="BA29" s="112"/>
      <c r="BB29" s="112"/>
      <c r="BC29" s="112"/>
      <c r="BD29" s="59"/>
      <c r="BE29" s="146"/>
      <c r="BF29" s="212"/>
      <c r="BG29" s="174" t="str">
        <f t="shared" si="11"/>
        <v>-</v>
      </c>
      <c r="BH29" s="174" t="str">
        <f t="array" aca="1" ref="BH29" ca="1">IF(INDIRECT("D29")="","",IFERROR(HLOOKUP($E$4,$BL$2:$BW$3,2,FALSE),""))</f>
        <v/>
      </c>
      <c r="BI29" s="52"/>
      <c r="BJ29" s="87"/>
      <c r="BK29" s="213" t="str">
        <f t="array" aca="1" ref="BK29" ca="1">IF(クラス・種目リスト!$J$78=1,$C$4&amp;INDIRECT("$C29")&amp;RIGHT(INDIRECT("$H29"),1),$C$4&amp;INDIRECT("$C29"))</f>
        <v>小学</v>
      </c>
      <c r="BL29" s="214" t="str">
        <f ca="1">IFERROR(VLOOKUP($BK29,クラス・種目リスト!$A$67:$H$82,3,FALSE),"-")</f>
        <v>-</v>
      </c>
      <c r="BM29" s="214" t="str">
        <f ca="1">IFERROR(VLOOKUP($BK29,クラス・種目リスト!$A$67:$H$82,4,FALSE),"-")</f>
        <v>-</v>
      </c>
      <c r="BN29" s="214" t="str">
        <f ca="1">IFERROR(VLOOKUP($BK29,クラス・種目リスト!$A$67:$H$82,5,FALSE),"-")</f>
        <v>-</v>
      </c>
      <c r="BO29" s="214" t="str">
        <f ca="1">IFERROR(VLOOKUP($BK29,クラス・種目リスト!$A$67:$H$82,6,FALSE),"-")</f>
        <v>-</v>
      </c>
      <c r="BP29" s="214" t="str">
        <f ca="1">IFERROR(VLOOKUP($BK29,クラス・種目リスト!$A$67:$H$82,7,FALSE),"-")</f>
        <v>-</v>
      </c>
      <c r="BQ29" s="214" t="str">
        <f ca="1">IFERROR(VLOOKUP($BK29,クラス・種目リスト!$A$67:$H$82,8,FALSE),"-")</f>
        <v>-</v>
      </c>
      <c r="BR29" s="243"/>
      <c r="BS29" s="186" t="str">
        <f t="array" aca="1" ref="BS29" ca="1">IFERROR(VLOOKUP(INDIRECT("N29"),クラス・種目リスト!$A$2:$AF$48,3,FALSE),"-")</f>
        <v>-</v>
      </c>
      <c r="BT29" s="186" t="str">
        <f t="array" aca="1" ref="BT29" ca="1">IFERROR(VLOOKUP(INDIRECT("N29"),クラス・種目リスト!$A$2:$AF$48,4,FALSE),"-")</f>
        <v>-</v>
      </c>
      <c r="BU29" s="186" t="str">
        <f t="array" aca="1" ref="BU29" ca="1">IFERROR(VLOOKUP(INDIRECT("N29"),クラス・種目リスト!$A$2:$AF$48,5,FALSE),"-")</f>
        <v>-</v>
      </c>
      <c r="BV29" s="186" t="str">
        <f t="array" aca="1" ref="BV29" ca="1">IFERROR(VLOOKUP(INDIRECT("N29"),クラス・種目リスト!$A$2:$AF$48,6,FALSE),"-")</f>
        <v>-</v>
      </c>
      <c r="BW29" s="186" t="str">
        <f t="array" aca="1" ref="BW29" ca="1">IFERROR(VLOOKUP(INDIRECT("N29"),クラス・種目リスト!$A$2:$AF$48,7,FALSE),"-")</f>
        <v>-</v>
      </c>
      <c r="BX29" s="186" t="str">
        <f t="array" aca="1" ref="BX29" ca="1">IFERROR(VLOOKUP(INDIRECT("N29"),クラス・種目リスト!$A$2:$AF$48,8,FALSE),"-")</f>
        <v>-</v>
      </c>
      <c r="BY29" s="186" t="str">
        <f t="array" aca="1" ref="BY29" ca="1">IFERROR(VLOOKUP(INDIRECT("N29"),クラス・種目リスト!$A$2:$AF$48,9,FALSE),"-")</f>
        <v>-</v>
      </c>
      <c r="BZ29" s="186" t="str">
        <f t="array" aca="1" ref="BZ29" ca="1">IFERROR(VLOOKUP(INDIRECT("N29"),クラス・種目リスト!$A$2:$AF$48,10,FALSE),"-")</f>
        <v>-</v>
      </c>
      <c r="CA29" s="186" t="str">
        <f t="array" aca="1" ref="CA29" ca="1">IFERROR(VLOOKUP(INDIRECT("N29"),クラス・種目リスト!$A$2:$AF$48,11,FALSE),"-")</f>
        <v>-</v>
      </c>
      <c r="CB29" s="186" t="str">
        <f t="array" aca="1" ref="CB29" ca="1">IFERROR(VLOOKUP(INDIRECT("N29"),クラス・種目リスト!$A$2:$AF$48,12,FALSE),"-")</f>
        <v>-</v>
      </c>
      <c r="CC29" s="186" t="str">
        <f t="array" aca="1" ref="CC29" ca="1">IFERROR(VLOOKUP(INDIRECT("N29"),クラス・種目リスト!$A$2:$AF$48,13,FALSE),"-")</f>
        <v>-</v>
      </c>
      <c r="CD29" s="186" t="str">
        <f t="array" aca="1" ref="CD29" ca="1">IFERROR(VLOOKUP(INDIRECT("N29"),クラス・種目リスト!$A$2:$AF$48,14,FALSE),"-")</f>
        <v>-</v>
      </c>
      <c r="CE29" s="186" t="str">
        <f t="array" aca="1" ref="CE29" ca="1">IFERROR(VLOOKUP(INDIRECT("N29"),クラス・種目リスト!$A$2:$AF$48,15,FALSE),"-")</f>
        <v>-</v>
      </c>
      <c r="CF29" s="186" t="str">
        <f t="array" aca="1" ref="CF29" ca="1">IFERROR(VLOOKUP(INDIRECT("N29"),クラス・種目リスト!$A$2:$AF$48,16,FALSE),"-")</f>
        <v>-</v>
      </c>
      <c r="CG29" s="186" t="str">
        <f t="array" aca="1" ref="CG29" ca="1">IFERROR(VLOOKUP(INDIRECT("N29"),クラス・種目リスト!$A$2:$AF$48,17,FALSE),"-")</f>
        <v>-</v>
      </c>
      <c r="CH29" s="186">
        <f t="shared" ca="1" si="15"/>
        <v>0</v>
      </c>
      <c r="CI29" s="186"/>
      <c r="CJ29" s="186"/>
      <c r="CK29" s="186"/>
      <c r="CL29" s="186"/>
      <c r="CM29" s="186" t="str">
        <f t="array" aca="1" ref="CM29" ca="1">IFERROR(VLOOKUP(INDIRECT("X29"),クラス・種目リスト!$A$2:$AF$48,3,FALSE),"-")</f>
        <v>-</v>
      </c>
      <c r="CN29" s="186" t="str">
        <f t="array" aca="1" ref="CN29" ca="1">IFERROR(VLOOKUP(INDIRECT("X29"),クラス・種目リスト!$A$2:$AF$48,4,FALSE),"-")</f>
        <v>-</v>
      </c>
      <c r="CO29" s="186" t="str">
        <f t="array" aca="1" ref="CO29" ca="1">IFERROR(VLOOKUP(INDIRECT("X29"),クラス・種目リスト!$A$2:$AF$48,5,FALSE),"-")</f>
        <v>-</v>
      </c>
      <c r="CP29" s="186" t="str">
        <f t="array" aca="1" ref="CP29" ca="1">IFERROR(VLOOKUP(INDIRECT("X29"),クラス・種目リスト!$A$2:$AF$48,6,FALSE),"-")</f>
        <v>-</v>
      </c>
      <c r="CQ29" s="186" t="str">
        <f t="array" aca="1" ref="CQ29" ca="1">IFERROR(VLOOKUP(INDIRECT("X29"),クラス・種目リスト!$A$2:$AF$48,7,FALSE),"-")</f>
        <v>-</v>
      </c>
      <c r="CR29" s="186" t="str">
        <f t="array" aca="1" ref="CR29" ca="1">IFERROR(VLOOKUP(INDIRECT("X29"),クラス・種目リスト!$A$2:$AF$48,8,FALSE),"-")</f>
        <v>-</v>
      </c>
      <c r="CS29" s="186" t="str">
        <f t="array" aca="1" ref="CS29" ca="1">IFERROR(VLOOKUP(INDIRECT("X29"),クラス・種目リスト!$A$2:$AF$48,9,FALSE),"-")</f>
        <v>-</v>
      </c>
      <c r="CT29" s="186" t="str">
        <f t="array" aca="1" ref="CT29" ca="1">IFERROR(VLOOKUP(INDIRECT("X29"),クラス・種目リスト!$A$2:$AF$48,10,FALSE),"-")</f>
        <v>-</v>
      </c>
      <c r="CU29" s="186" t="str">
        <f t="array" aca="1" ref="CU29" ca="1">IFERROR(VLOOKUP(INDIRECT("X29"),クラス・種目リスト!$A$2:$AF$48,11,FALSE),"-")</f>
        <v>-</v>
      </c>
      <c r="CV29" s="186" t="str">
        <f t="array" aca="1" ref="CV29" ca="1">IFERROR(VLOOKUP(INDIRECT("X29"),クラス・種目リスト!$A$2:$AF$48,12,FALSE),"-")</f>
        <v>-</v>
      </c>
      <c r="CW29" s="186" t="str">
        <f t="array" aca="1" ref="CW29" ca="1">IFERROR(VLOOKUP(INDIRECT("X29"),クラス・種目リスト!$A$2:$AF$48,13,FALSE),"-")</f>
        <v>-</v>
      </c>
      <c r="CX29" s="186" t="str">
        <f t="array" aca="1" ref="CX29" ca="1">IFERROR(VLOOKUP(INDIRECT("X29"),クラス・種目リスト!$A$2:$AF$48,14,FALSE),"-")</f>
        <v>-</v>
      </c>
      <c r="CY29" s="186" t="str">
        <f t="array" aca="1" ref="CY29" ca="1">IFERROR(VLOOKUP(INDIRECT("X29"),クラス・種目リスト!$A$2:$AF$48,15,FALSE),"-")</f>
        <v>-</v>
      </c>
      <c r="CZ29" s="186" t="str">
        <f t="array" aca="1" ref="CZ29" ca="1">IFERROR(VLOOKUP(INDIRECT("X29"),クラス・種目リスト!$A$2:$AF$48,16,FALSE),"-")</f>
        <v>-</v>
      </c>
      <c r="DA29" s="186" t="str">
        <f t="array" aca="1" ref="DA29" ca="1">IFERROR(VLOOKUP(INDIRECT("X29"),クラス・種目リスト!$A$2:$AF$48,17,FALSE),"-")</f>
        <v>-</v>
      </c>
      <c r="DB29" s="186">
        <f t="shared" ca="1" si="12"/>
        <v>0</v>
      </c>
      <c r="DC29" s="186"/>
      <c r="DD29" s="186"/>
      <c r="DE29" s="186"/>
      <c r="DF29" s="186"/>
      <c r="DG29" s="186" t="str">
        <f t="array" aca="1" ref="DG29" ca="1">IFERROR(VLOOKUP(INDIRECT("AL29"),クラス・種目リスト!$A$2:$AF$48,18,FALSE),"-")</f>
        <v>-</v>
      </c>
      <c r="DH29" s="186" t="str">
        <f t="array" aca="1" ref="DH29" ca="1">IFERROR(VLOOKUP(INDIRECT("AL29"),クラス・種目リスト!$A$2:$AF$48,19,FALSE),"-")</f>
        <v>-</v>
      </c>
      <c r="DI29" s="186" t="str">
        <f t="array" aca="1" ref="DI29" ca="1">IFERROR(VLOOKUP(INDIRECT("AL29"),クラス・種目リスト!$A$2:$AF$48,20,FALSE),"-")</f>
        <v>-</v>
      </c>
      <c r="DJ29" s="186" t="str">
        <f t="array" aca="1" ref="DJ29" ca="1">IFERROR(VLOOKUP(INDIRECT("AL29"),クラス・種目リスト!$A$2:$AF$48,21,FALSE),"-")</f>
        <v>-</v>
      </c>
      <c r="DK29" s="186" t="str">
        <f t="array" aca="1" ref="DK29" ca="1">IFERROR(VLOOKUP(INDIRECT("AL29"),クラス・種目リスト!$A$2:$AF$48,22,FALSE),"-")</f>
        <v>-</v>
      </c>
      <c r="DL29" s="186" t="str">
        <f t="array" aca="1" ref="DL29" ca="1">IFERROR(VLOOKUP(INDIRECT("AL29"),クラス・種目リスト!$A$2:$AF$48,23,FALSE),"-")</f>
        <v>-</v>
      </c>
      <c r="DM29" s="186" t="str">
        <f t="array" aca="1" ref="DM29" ca="1">IFERROR(VLOOKUP(INDIRECT("AL29"),クラス・種目リスト!$A$2:$AF$48,24,FALSE),"-")</f>
        <v>-</v>
      </c>
      <c r="DN29" s="186" t="str">
        <f t="array" aca="1" ref="DN29" ca="1">IFERROR(VLOOKUP(INDIRECT("AL29"),クラス・種目リスト!$A$2:$AF$48,25,FALSE),"-")</f>
        <v>-</v>
      </c>
      <c r="DO29" s="186" t="str">
        <f t="array" aca="1" ref="DO29" ca="1">IFERROR(VLOOKUP(INDIRECT("AL29"),クラス・種目リスト!$A$2:$AF$48,26,FALSE),"-")</f>
        <v>-</v>
      </c>
      <c r="DP29" s="186" t="str">
        <f t="array" aca="1" ref="DP29" ca="1">IFERROR(VLOOKUP(INDIRECT("AL29"),クラス・種目リスト!$A$2:$AF$48,27,FALSE),"-")</f>
        <v>-</v>
      </c>
      <c r="DQ29" s="186" t="str">
        <f t="array" aca="1" ref="DQ29" ca="1">IFERROR(VLOOKUP(INDIRECT("AL29"),クラス・種目リスト!$A$2:$AF$48,28,FALSE),"-")</f>
        <v>-</v>
      </c>
      <c r="DR29" s="186" t="str">
        <f t="array" aca="1" ref="DR29" ca="1">IFERROR(VLOOKUP(INDIRECT("AL29"),クラス・種目リスト!$A$2:$AF$48,29,FALSE),"-")</f>
        <v>-</v>
      </c>
      <c r="DS29" s="186" t="str">
        <f t="array" aca="1" ref="DS29" ca="1">IFERROR(VLOOKUP(INDIRECT("AL29"),クラス・種目リスト!$A$2:$AF$48,30,FALSE),"-")</f>
        <v>-</v>
      </c>
      <c r="DT29" s="186" t="str">
        <f t="array" aca="1" ref="DT29" ca="1">IFERROR(VLOOKUP(INDIRECT("AL29"),クラス・種目リスト!$A$2:$AF$48,31,FALSE),"-")</f>
        <v>-</v>
      </c>
      <c r="DU29" s="186" t="str">
        <f t="array" aca="1" ref="DU29" ca="1">IFERROR(VLOOKUP(INDIRECT("AL29"),クラス・種目リスト!$A$2:$AF$48,32,FALSE),"-")</f>
        <v>-</v>
      </c>
      <c r="DV29" s="186">
        <f t="shared" ca="1" si="5"/>
        <v>0</v>
      </c>
      <c r="EA29" s="186" t="str">
        <f t="array" aca="1" ref="EA29" ca="1">IFERROR(VLOOKUP(INDIRECT("AV29"),クラス・種目リスト!$A$2:$AF$48,18,FALSE),"-")</f>
        <v>-</v>
      </c>
      <c r="EB29" s="186" t="str">
        <f t="array" aca="1" ref="EB29" ca="1">IFERROR(VLOOKUP(INDIRECT("AV29"),クラス・種目リスト!$A$2:$AF$48,19,FALSE),"-")</f>
        <v>-</v>
      </c>
      <c r="EC29" s="186" t="str">
        <f t="array" aca="1" ref="EC29" ca="1">IFERROR(VLOOKUP(INDIRECT("AV29"),クラス・種目リスト!$A$2:$AF$48,20,FALSE),"-")</f>
        <v>-</v>
      </c>
      <c r="ED29" s="186" t="str">
        <f t="array" aca="1" ref="ED29" ca="1">IFERROR(VLOOKUP(INDIRECT("AV29"),クラス・種目リスト!$A$2:$AF$48,21,FALSE),"-")</f>
        <v>-</v>
      </c>
      <c r="EE29" s="186" t="str">
        <f t="array" aca="1" ref="EE29" ca="1">IFERROR(VLOOKUP(INDIRECT("AV29"),クラス・種目リスト!$A$2:$AF$48,22,FALSE),"-")</f>
        <v>-</v>
      </c>
      <c r="EF29" s="186" t="str">
        <f t="array" aca="1" ref="EF29" ca="1">IFERROR(VLOOKUP(INDIRECT("AV29"),クラス・種目リスト!$A$2:$AF$48,23,FALSE),"-")</f>
        <v>-</v>
      </c>
      <c r="EG29" s="186" t="str">
        <f t="array" aca="1" ref="EG29" ca="1">IFERROR(VLOOKUP(INDIRECT("AV29"),クラス・種目リスト!$A$2:$AF$48,24,FALSE),"-")</f>
        <v>-</v>
      </c>
      <c r="EH29" s="186" t="str">
        <f t="array" aca="1" ref="EH29" ca="1">IFERROR(VLOOKUP(INDIRECT("AV29"),クラス・種目リスト!$A$2:$AF$48,25,FALSE),"-")</f>
        <v>-</v>
      </c>
      <c r="EI29" s="186" t="str">
        <f t="array" aca="1" ref="EI29" ca="1">IFERROR(VLOOKUP(INDIRECT("AV29"),クラス・種目リスト!$A$2:$AF$48,26,FALSE),"-")</f>
        <v>-</v>
      </c>
      <c r="EJ29" s="186" t="str">
        <f t="array" aca="1" ref="EJ29" ca="1">IFERROR(VLOOKUP(INDIRECT("AV29"),クラス・種目リスト!$A$2:$AF$48,27,FALSE),"-")</f>
        <v>-</v>
      </c>
      <c r="EK29" s="186" t="str">
        <f t="array" aca="1" ref="EK29" ca="1">IFERROR(VLOOKUP(INDIRECT("AV29"),クラス・種目リスト!$A$2:$AF$48,28,FALSE),"-")</f>
        <v>-</v>
      </c>
      <c r="EL29" s="186" t="str">
        <f t="array" aca="1" ref="EL29" ca="1">IFERROR(VLOOKUP(INDIRECT("AV29"),クラス・種目リスト!$A$2:$AF$48,29,FALSE),"-")</f>
        <v>-</v>
      </c>
      <c r="EM29" s="186" t="str">
        <f t="array" aca="1" ref="EM29" ca="1">IFERROR(VLOOKUP(INDIRECT("AV29"),クラス・種目リスト!$A$2:$AF$48,30,FALSE),"-")</f>
        <v>-</v>
      </c>
      <c r="EN29" s="186" t="str">
        <f t="array" aca="1" ref="EN29" ca="1">IFERROR(VLOOKUP(INDIRECT("AV29"),クラス・種目リスト!$A$2:$AF$48,31,FALSE),"-")</f>
        <v>-</v>
      </c>
      <c r="EO29" s="186" t="str">
        <f t="array" aca="1" ref="EO29" ca="1">IFERROR(VLOOKUP(INDIRECT("AV29"),クラス・種目リスト!$A$2:$AF$48,32,FALSE),"-")</f>
        <v>-</v>
      </c>
      <c r="EP29" s="186">
        <f t="shared" ca="1" si="6"/>
        <v>0</v>
      </c>
      <c r="EQ29" s="186"/>
      <c r="ER29" s="186"/>
      <c r="ES29" s="186"/>
      <c r="ET29" s="186"/>
      <c r="EV29" s="39">
        <f t="array" aca="1" ref="EV29" ca="1">IF(INDIRECT("O29")="-",0,COUNTA(INDIRECT("O29")))+IF(INDIRECT("Y29")="-",0,COUNTA(INDIRECT("Y29")))+IF(INDIRECT("AM29")="-",0,COUNTA(INDIRECT("AM29")))+IF(INDIRECT("AW29")="-",0,COUNTA(INDIRECT("AW29")))</f>
        <v>0</v>
      </c>
    </row>
    <row r="30" spans="1:152" ht="19.5" customHeight="1" x14ac:dyDescent="0.15">
      <c r="A30" s="72" t="s">
        <v>3</v>
      </c>
      <c r="B30" s="73" t="str">
        <f t="shared" si="4"/>
        <v/>
      </c>
      <c r="C30" s="74"/>
      <c r="D30" s="80"/>
      <c r="E30" s="81"/>
      <c r="F30" s="82"/>
      <c r="G30" s="83"/>
      <c r="H30" s="84"/>
      <c r="I30" s="121" t="str">
        <f t="shared" si="7"/>
        <v/>
      </c>
      <c r="J30" s="122" t="str">
        <f t="shared" si="8"/>
        <v/>
      </c>
      <c r="K30" s="128"/>
      <c r="L30" s="122" t="str">
        <f t="shared" si="9"/>
        <v/>
      </c>
      <c r="M30" s="125"/>
      <c r="N30" s="125"/>
      <c r="O30" s="126"/>
      <c r="P30" s="127"/>
      <c r="Q30" s="143"/>
      <c r="R30" s="127"/>
      <c r="S30" s="144"/>
      <c r="T30" s="127"/>
      <c r="U30" s="144"/>
      <c r="V30" s="145" t="str">
        <f t="shared" si="13"/>
        <v/>
      </c>
      <c r="W30" s="148"/>
      <c r="X30" s="149"/>
      <c r="Y30" s="126"/>
      <c r="Z30" s="127"/>
      <c r="AA30" s="143"/>
      <c r="AB30" s="157"/>
      <c r="AC30" s="144"/>
      <c r="AD30" s="158"/>
      <c r="AE30" s="144"/>
      <c r="AF30" s="145" t="str">
        <f t="shared" si="14"/>
        <v/>
      </c>
      <c r="AG30" s="146"/>
      <c r="AH30" s="147"/>
      <c r="AI30" s="174" t="str">
        <f t="shared" si="10"/>
        <v>-</v>
      </c>
      <c r="AJ30" s="79"/>
      <c r="AK30" s="52"/>
      <c r="AL30" s="159"/>
      <c r="AM30" s="59"/>
      <c r="AN30" s="112"/>
      <c r="AO30" s="112"/>
      <c r="AP30" s="112"/>
      <c r="AQ30" s="112"/>
      <c r="AR30" s="112"/>
      <c r="AS30" s="112"/>
      <c r="AT30" s="59"/>
      <c r="AU30" s="59"/>
      <c r="AV30" s="159"/>
      <c r="AW30" s="59"/>
      <c r="AX30" s="112"/>
      <c r="AY30" s="112"/>
      <c r="AZ30" s="112"/>
      <c r="BA30" s="112"/>
      <c r="BB30" s="112"/>
      <c r="BC30" s="112"/>
      <c r="BD30" s="59"/>
      <c r="BE30" s="146"/>
      <c r="BF30" s="212"/>
      <c r="BG30" s="174" t="str">
        <f t="shared" si="11"/>
        <v>-</v>
      </c>
      <c r="BH30" s="174" t="str">
        <f t="array" aca="1" ref="BH30" ca="1">IF(INDIRECT("D30")="","",IFERROR(HLOOKUP($E$4,$BL$2:$BW$3,2,FALSE),""))</f>
        <v/>
      </c>
      <c r="BI30" s="52"/>
      <c r="BJ30" s="87"/>
      <c r="BK30" s="213" t="str">
        <f t="array" aca="1" ref="BK30" ca="1">IF(クラス・種目リスト!$J$78=1,$C$4&amp;INDIRECT("$C30")&amp;RIGHT(INDIRECT("$H30"),1),$C$4&amp;INDIRECT("$C30"))</f>
        <v>小学</v>
      </c>
      <c r="BL30" s="214" t="str">
        <f ca="1">IFERROR(VLOOKUP($BK30,クラス・種目リスト!$A$67:$H$82,3,FALSE),"-")</f>
        <v>-</v>
      </c>
      <c r="BM30" s="214" t="str">
        <f ca="1">IFERROR(VLOOKUP($BK30,クラス・種目リスト!$A$67:$H$82,4,FALSE),"-")</f>
        <v>-</v>
      </c>
      <c r="BN30" s="214" t="str">
        <f ca="1">IFERROR(VLOOKUP($BK30,クラス・種目リスト!$A$67:$H$82,5,FALSE),"-")</f>
        <v>-</v>
      </c>
      <c r="BO30" s="214" t="str">
        <f ca="1">IFERROR(VLOOKUP($BK30,クラス・種目リスト!$A$67:$H$82,6,FALSE),"-")</f>
        <v>-</v>
      </c>
      <c r="BP30" s="214" t="str">
        <f ca="1">IFERROR(VLOOKUP($BK30,クラス・種目リスト!$A$67:$H$82,7,FALSE),"-")</f>
        <v>-</v>
      </c>
      <c r="BQ30" s="214" t="str">
        <f ca="1">IFERROR(VLOOKUP($BK30,クラス・種目リスト!$A$67:$H$82,8,FALSE),"-")</f>
        <v>-</v>
      </c>
      <c r="BR30" s="243"/>
      <c r="BS30" s="186" t="str">
        <f t="array" aca="1" ref="BS30" ca="1">IFERROR(VLOOKUP(INDIRECT("N30"),クラス・種目リスト!$A$2:$AF$48,3,FALSE),"-")</f>
        <v>-</v>
      </c>
      <c r="BT30" s="186" t="str">
        <f t="array" aca="1" ref="BT30" ca="1">IFERROR(VLOOKUP(INDIRECT("N30"),クラス・種目リスト!$A$2:$AF$48,4,FALSE),"-")</f>
        <v>-</v>
      </c>
      <c r="BU30" s="186" t="str">
        <f t="array" aca="1" ref="BU30" ca="1">IFERROR(VLOOKUP(INDIRECT("N30"),クラス・種目リスト!$A$2:$AF$48,5,FALSE),"-")</f>
        <v>-</v>
      </c>
      <c r="BV30" s="186" t="str">
        <f t="array" aca="1" ref="BV30" ca="1">IFERROR(VLOOKUP(INDIRECT("N30"),クラス・種目リスト!$A$2:$AF$48,6,FALSE),"-")</f>
        <v>-</v>
      </c>
      <c r="BW30" s="186" t="str">
        <f t="array" aca="1" ref="BW30" ca="1">IFERROR(VLOOKUP(INDIRECT("N30"),クラス・種目リスト!$A$2:$AF$48,7,FALSE),"-")</f>
        <v>-</v>
      </c>
      <c r="BX30" s="186" t="str">
        <f t="array" aca="1" ref="BX30" ca="1">IFERROR(VLOOKUP(INDIRECT("N30"),クラス・種目リスト!$A$2:$AF$48,8,FALSE),"-")</f>
        <v>-</v>
      </c>
      <c r="BY30" s="186" t="str">
        <f t="array" aca="1" ref="BY30" ca="1">IFERROR(VLOOKUP(INDIRECT("N30"),クラス・種目リスト!$A$2:$AF$48,9,FALSE),"-")</f>
        <v>-</v>
      </c>
      <c r="BZ30" s="186" t="str">
        <f t="array" aca="1" ref="BZ30" ca="1">IFERROR(VLOOKUP(INDIRECT("N30"),クラス・種目リスト!$A$2:$AF$48,10,FALSE),"-")</f>
        <v>-</v>
      </c>
      <c r="CA30" s="186" t="str">
        <f t="array" aca="1" ref="CA30" ca="1">IFERROR(VLOOKUP(INDIRECT("N30"),クラス・種目リスト!$A$2:$AF$48,11,FALSE),"-")</f>
        <v>-</v>
      </c>
      <c r="CB30" s="186" t="str">
        <f t="array" aca="1" ref="CB30" ca="1">IFERROR(VLOOKUP(INDIRECT("N30"),クラス・種目リスト!$A$2:$AF$48,12,FALSE),"-")</f>
        <v>-</v>
      </c>
      <c r="CC30" s="186" t="str">
        <f t="array" aca="1" ref="CC30" ca="1">IFERROR(VLOOKUP(INDIRECT("N30"),クラス・種目リスト!$A$2:$AF$48,13,FALSE),"-")</f>
        <v>-</v>
      </c>
      <c r="CD30" s="186" t="str">
        <f t="array" aca="1" ref="CD30" ca="1">IFERROR(VLOOKUP(INDIRECT("N30"),クラス・種目リスト!$A$2:$AF$48,14,FALSE),"-")</f>
        <v>-</v>
      </c>
      <c r="CE30" s="186" t="str">
        <f t="array" aca="1" ref="CE30" ca="1">IFERROR(VLOOKUP(INDIRECT("N30"),クラス・種目リスト!$A$2:$AF$48,15,FALSE),"-")</f>
        <v>-</v>
      </c>
      <c r="CF30" s="186" t="str">
        <f t="array" aca="1" ref="CF30" ca="1">IFERROR(VLOOKUP(INDIRECT("N30"),クラス・種目リスト!$A$2:$AF$48,16,FALSE),"-")</f>
        <v>-</v>
      </c>
      <c r="CG30" s="186" t="str">
        <f t="array" aca="1" ref="CG30" ca="1">IFERROR(VLOOKUP(INDIRECT("N30"),クラス・種目リスト!$A$2:$AF$48,17,FALSE),"-")</f>
        <v>-</v>
      </c>
      <c r="CH30" s="186">
        <f t="shared" ca="1" si="15"/>
        <v>0</v>
      </c>
      <c r="CI30" s="186"/>
      <c r="CJ30" s="186"/>
      <c r="CK30" s="186"/>
      <c r="CL30" s="186"/>
      <c r="CM30" s="186" t="str">
        <f t="array" aca="1" ref="CM30" ca="1">IFERROR(VLOOKUP(INDIRECT("X30"),クラス・種目リスト!$A$2:$AF$48,3,FALSE),"-")</f>
        <v>-</v>
      </c>
      <c r="CN30" s="186" t="str">
        <f t="array" aca="1" ref="CN30" ca="1">IFERROR(VLOOKUP(INDIRECT("X30"),クラス・種目リスト!$A$2:$AF$48,4,FALSE),"-")</f>
        <v>-</v>
      </c>
      <c r="CO30" s="186" t="str">
        <f t="array" aca="1" ref="CO30" ca="1">IFERROR(VLOOKUP(INDIRECT("X30"),クラス・種目リスト!$A$2:$AF$48,5,FALSE),"-")</f>
        <v>-</v>
      </c>
      <c r="CP30" s="186" t="str">
        <f t="array" aca="1" ref="CP30" ca="1">IFERROR(VLOOKUP(INDIRECT("X30"),クラス・種目リスト!$A$2:$AF$48,6,FALSE),"-")</f>
        <v>-</v>
      </c>
      <c r="CQ30" s="186" t="str">
        <f t="array" aca="1" ref="CQ30" ca="1">IFERROR(VLOOKUP(INDIRECT("X30"),クラス・種目リスト!$A$2:$AF$48,7,FALSE),"-")</f>
        <v>-</v>
      </c>
      <c r="CR30" s="186" t="str">
        <f t="array" aca="1" ref="CR30" ca="1">IFERROR(VLOOKUP(INDIRECT("X30"),クラス・種目リスト!$A$2:$AF$48,8,FALSE),"-")</f>
        <v>-</v>
      </c>
      <c r="CS30" s="186" t="str">
        <f t="array" aca="1" ref="CS30" ca="1">IFERROR(VLOOKUP(INDIRECT("X30"),クラス・種目リスト!$A$2:$AF$48,9,FALSE),"-")</f>
        <v>-</v>
      </c>
      <c r="CT30" s="186" t="str">
        <f t="array" aca="1" ref="CT30" ca="1">IFERROR(VLOOKUP(INDIRECT("X30"),クラス・種目リスト!$A$2:$AF$48,10,FALSE),"-")</f>
        <v>-</v>
      </c>
      <c r="CU30" s="186" t="str">
        <f t="array" aca="1" ref="CU30" ca="1">IFERROR(VLOOKUP(INDIRECT("X30"),クラス・種目リスト!$A$2:$AF$48,11,FALSE),"-")</f>
        <v>-</v>
      </c>
      <c r="CV30" s="186" t="str">
        <f t="array" aca="1" ref="CV30" ca="1">IFERROR(VLOOKUP(INDIRECT("X30"),クラス・種目リスト!$A$2:$AF$48,12,FALSE),"-")</f>
        <v>-</v>
      </c>
      <c r="CW30" s="186" t="str">
        <f t="array" aca="1" ref="CW30" ca="1">IFERROR(VLOOKUP(INDIRECT("X30"),クラス・種目リスト!$A$2:$AF$48,13,FALSE),"-")</f>
        <v>-</v>
      </c>
      <c r="CX30" s="186" t="str">
        <f t="array" aca="1" ref="CX30" ca="1">IFERROR(VLOOKUP(INDIRECT("X30"),クラス・種目リスト!$A$2:$AF$48,14,FALSE),"-")</f>
        <v>-</v>
      </c>
      <c r="CY30" s="186" t="str">
        <f t="array" aca="1" ref="CY30" ca="1">IFERROR(VLOOKUP(INDIRECT("X30"),クラス・種目リスト!$A$2:$AF$48,15,FALSE),"-")</f>
        <v>-</v>
      </c>
      <c r="CZ30" s="186" t="str">
        <f t="array" aca="1" ref="CZ30" ca="1">IFERROR(VLOOKUP(INDIRECT("X30"),クラス・種目リスト!$A$2:$AF$48,16,FALSE),"-")</f>
        <v>-</v>
      </c>
      <c r="DA30" s="186" t="str">
        <f t="array" aca="1" ref="DA30" ca="1">IFERROR(VLOOKUP(INDIRECT("X30"),クラス・種目リスト!$A$2:$AF$48,17,FALSE),"-")</f>
        <v>-</v>
      </c>
      <c r="DB30" s="186">
        <f t="shared" ca="1" si="12"/>
        <v>0</v>
      </c>
      <c r="DC30" s="186"/>
      <c r="DD30" s="186"/>
      <c r="DE30" s="186"/>
      <c r="DF30" s="186"/>
      <c r="DG30" s="186" t="str">
        <f t="array" aca="1" ref="DG30" ca="1">IFERROR(VLOOKUP(INDIRECT("AL30"),クラス・種目リスト!$A$2:$AF$48,18,FALSE),"-")</f>
        <v>-</v>
      </c>
      <c r="DH30" s="186" t="str">
        <f t="array" aca="1" ref="DH30" ca="1">IFERROR(VLOOKUP(INDIRECT("AL30"),クラス・種目リスト!$A$2:$AF$48,19,FALSE),"-")</f>
        <v>-</v>
      </c>
      <c r="DI30" s="186" t="str">
        <f t="array" aca="1" ref="DI30" ca="1">IFERROR(VLOOKUP(INDIRECT("AL30"),クラス・種目リスト!$A$2:$AF$48,20,FALSE),"-")</f>
        <v>-</v>
      </c>
      <c r="DJ30" s="186" t="str">
        <f t="array" aca="1" ref="DJ30" ca="1">IFERROR(VLOOKUP(INDIRECT("AL30"),クラス・種目リスト!$A$2:$AF$48,21,FALSE),"-")</f>
        <v>-</v>
      </c>
      <c r="DK30" s="186" t="str">
        <f t="array" aca="1" ref="DK30" ca="1">IFERROR(VLOOKUP(INDIRECT("AL30"),クラス・種目リスト!$A$2:$AF$48,22,FALSE),"-")</f>
        <v>-</v>
      </c>
      <c r="DL30" s="186" t="str">
        <f t="array" aca="1" ref="DL30" ca="1">IFERROR(VLOOKUP(INDIRECT("AL30"),クラス・種目リスト!$A$2:$AF$48,23,FALSE),"-")</f>
        <v>-</v>
      </c>
      <c r="DM30" s="186" t="str">
        <f t="array" aca="1" ref="DM30" ca="1">IFERROR(VLOOKUP(INDIRECT("AL30"),クラス・種目リスト!$A$2:$AF$48,24,FALSE),"-")</f>
        <v>-</v>
      </c>
      <c r="DN30" s="186" t="str">
        <f t="array" aca="1" ref="DN30" ca="1">IFERROR(VLOOKUP(INDIRECT("AL30"),クラス・種目リスト!$A$2:$AF$48,25,FALSE),"-")</f>
        <v>-</v>
      </c>
      <c r="DO30" s="186" t="str">
        <f t="array" aca="1" ref="DO30" ca="1">IFERROR(VLOOKUP(INDIRECT("AL30"),クラス・種目リスト!$A$2:$AF$48,26,FALSE),"-")</f>
        <v>-</v>
      </c>
      <c r="DP30" s="186" t="str">
        <f t="array" aca="1" ref="DP30" ca="1">IFERROR(VLOOKUP(INDIRECT("AL30"),クラス・種目リスト!$A$2:$AF$48,27,FALSE),"-")</f>
        <v>-</v>
      </c>
      <c r="DQ30" s="186" t="str">
        <f t="array" aca="1" ref="DQ30" ca="1">IFERROR(VLOOKUP(INDIRECT("AL30"),クラス・種目リスト!$A$2:$AF$48,28,FALSE),"-")</f>
        <v>-</v>
      </c>
      <c r="DR30" s="186" t="str">
        <f t="array" aca="1" ref="DR30" ca="1">IFERROR(VLOOKUP(INDIRECT("AL30"),クラス・種目リスト!$A$2:$AF$48,29,FALSE),"-")</f>
        <v>-</v>
      </c>
      <c r="DS30" s="186" t="str">
        <f t="array" aca="1" ref="DS30" ca="1">IFERROR(VLOOKUP(INDIRECT("AL30"),クラス・種目リスト!$A$2:$AF$48,30,FALSE),"-")</f>
        <v>-</v>
      </c>
      <c r="DT30" s="186" t="str">
        <f t="array" aca="1" ref="DT30" ca="1">IFERROR(VLOOKUP(INDIRECT("AL30"),クラス・種目リスト!$A$2:$AF$48,31,FALSE),"-")</f>
        <v>-</v>
      </c>
      <c r="DU30" s="186" t="str">
        <f t="array" aca="1" ref="DU30" ca="1">IFERROR(VLOOKUP(INDIRECT("AL30"),クラス・種目リスト!$A$2:$AF$48,32,FALSE),"-")</f>
        <v>-</v>
      </c>
      <c r="DV30" s="186">
        <f t="shared" ca="1" si="5"/>
        <v>0</v>
      </c>
      <c r="EA30" s="186" t="str">
        <f t="array" aca="1" ref="EA30" ca="1">IFERROR(VLOOKUP(INDIRECT("AV30"),クラス・種目リスト!$A$2:$AF$48,18,FALSE),"-")</f>
        <v>-</v>
      </c>
      <c r="EB30" s="186" t="str">
        <f t="array" aca="1" ref="EB30" ca="1">IFERROR(VLOOKUP(INDIRECT("AV30"),クラス・種目リスト!$A$2:$AF$48,19,FALSE),"-")</f>
        <v>-</v>
      </c>
      <c r="EC30" s="186" t="str">
        <f t="array" aca="1" ref="EC30" ca="1">IFERROR(VLOOKUP(INDIRECT("AV30"),クラス・種目リスト!$A$2:$AF$48,20,FALSE),"-")</f>
        <v>-</v>
      </c>
      <c r="ED30" s="186" t="str">
        <f t="array" aca="1" ref="ED30" ca="1">IFERROR(VLOOKUP(INDIRECT("AV30"),クラス・種目リスト!$A$2:$AF$48,21,FALSE),"-")</f>
        <v>-</v>
      </c>
      <c r="EE30" s="186" t="str">
        <f t="array" aca="1" ref="EE30" ca="1">IFERROR(VLOOKUP(INDIRECT("AV30"),クラス・種目リスト!$A$2:$AF$48,22,FALSE),"-")</f>
        <v>-</v>
      </c>
      <c r="EF30" s="186" t="str">
        <f t="array" aca="1" ref="EF30" ca="1">IFERROR(VLOOKUP(INDIRECT("AV30"),クラス・種目リスト!$A$2:$AF$48,23,FALSE),"-")</f>
        <v>-</v>
      </c>
      <c r="EG30" s="186" t="str">
        <f t="array" aca="1" ref="EG30" ca="1">IFERROR(VLOOKUP(INDIRECT("AV30"),クラス・種目リスト!$A$2:$AF$48,24,FALSE),"-")</f>
        <v>-</v>
      </c>
      <c r="EH30" s="186" t="str">
        <f t="array" aca="1" ref="EH30" ca="1">IFERROR(VLOOKUP(INDIRECT("AV30"),クラス・種目リスト!$A$2:$AF$48,25,FALSE),"-")</f>
        <v>-</v>
      </c>
      <c r="EI30" s="186" t="str">
        <f t="array" aca="1" ref="EI30" ca="1">IFERROR(VLOOKUP(INDIRECT("AV30"),クラス・種目リスト!$A$2:$AF$48,26,FALSE),"-")</f>
        <v>-</v>
      </c>
      <c r="EJ30" s="186" t="str">
        <f t="array" aca="1" ref="EJ30" ca="1">IFERROR(VLOOKUP(INDIRECT("AV30"),クラス・種目リスト!$A$2:$AF$48,27,FALSE),"-")</f>
        <v>-</v>
      </c>
      <c r="EK30" s="186" t="str">
        <f t="array" aca="1" ref="EK30" ca="1">IFERROR(VLOOKUP(INDIRECT("AV30"),クラス・種目リスト!$A$2:$AF$48,28,FALSE),"-")</f>
        <v>-</v>
      </c>
      <c r="EL30" s="186" t="str">
        <f t="array" aca="1" ref="EL30" ca="1">IFERROR(VLOOKUP(INDIRECT("AV30"),クラス・種目リスト!$A$2:$AF$48,29,FALSE),"-")</f>
        <v>-</v>
      </c>
      <c r="EM30" s="186" t="str">
        <f t="array" aca="1" ref="EM30" ca="1">IFERROR(VLOOKUP(INDIRECT("AV30"),クラス・種目リスト!$A$2:$AF$48,30,FALSE),"-")</f>
        <v>-</v>
      </c>
      <c r="EN30" s="186" t="str">
        <f t="array" aca="1" ref="EN30" ca="1">IFERROR(VLOOKUP(INDIRECT("AV30"),クラス・種目リスト!$A$2:$AF$48,31,FALSE),"-")</f>
        <v>-</v>
      </c>
      <c r="EO30" s="186" t="str">
        <f t="array" aca="1" ref="EO30" ca="1">IFERROR(VLOOKUP(INDIRECT("AV30"),クラス・種目リスト!$A$2:$AF$48,32,FALSE),"-")</f>
        <v>-</v>
      </c>
      <c r="EP30" s="186">
        <f t="shared" ca="1" si="6"/>
        <v>0</v>
      </c>
      <c r="EQ30" s="186"/>
      <c r="ER30" s="186"/>
      <c r="ES30" s="186"/>
      <c r="ET30" s="186"/>
      <c r="EV30" s="39">
        <f t="array" aca="1" ref="EV30" ca="1">IF(INDIRECT("O30")="-",0,COUNTA(INDIRECT("O30")))+IF(INDIRECT("Y30")="-",0,COUNTA(INDIRECT("Y30")))+IF(INDIRECT("AM30")="-",0,COUNTA(INDIRECT("AM30")))+IF(INDIRECT("AW30")="-",0,COUNTA(INDIRECT("AW30")))</f>
        <v>0</v>
      </c>
    </row>
    <row r="31" spans="1:152" ht="19.5" customHeight="1" x14ac:dyDescent="0.15">
      <c r="A31" s="72" t="s">
        <v>3</v>
      </c>
      <c r="B31" s="73" t="str">
        <f t="shared" si="4"/>
        <v/>
      </c>
      <c r="C31" s="74"/>
      <c r="D31" s="75"/>
      <c r="E31" s="76"/>
      <c r="F31" s="82"/>
      <c r="G31" s="83"/>
      <c r="H31" s="84"/>
      <c r="I31" s="121" t="str">
        <f t="shared" si="7"/>
        <v/>
      </c>
      <c r="J31" s="122" t="str">
        <f t="shared" si="8"/>
        <v/>
      </c>
      <c r="K31" s="128"/>
      <c r="L31" s="122" t="str">
        <f t="shared" si="9"/>
        <v/>
      </c>
      <c r="M31" s="125"/>
      <c r="N31" s="125"/>
      <c r="O31" s="126"/>
      <c r="P31" s="127"/>
      <c r="Q31" s="143"/>
      <c r="R31" s="127"/>
      <c r="S31" s="144"/>
      <c r="T31" s="127"/>
      <c r="U31" s="144"/>
      <c r="V31" s="145" t="str">
        <f t="shared" si="13"/>
        <v/>
      </c>
      <c r="W31" s="148"/>
      <c r="X31" s="149"/>
      <c r="Y31" s="126"/>
      <c r="Z31" s="127"/>
      <c r="AA31" s="143"/>
      <c r="AB31" s="157"/>
      <c r="AC31" s="144"/>
      <c r="AD31" s="158"/>
      <c r="AE31" s="144"/>
      <c r="AF31" s="145" t="str">
        <f t="shared" si="14"/>
        <v/>
      </c>
      <c r="AG31" s="146"/>
      <c r="AH31" s="147"/>
      <c r="AI31" s="174" t="str">
        <f t="shared" si="10"/>
        <v>-</v>
      </c>
      <c r="AJ31" s="79"/>
      <c r="AK31" s="52"/>
      <c r="AL31" s="159"/>
      <c r="AM31" s="59"/>
      <c r="AN31" s="112"/>
      <c r="AO31" s="112"/>
      <c r="AP31" s="112"/>
      <c r="AQ31" s="112"/>
      <c r="AR31" s="112"/>
      <c r="AS31" s="112"/>
      <c r="AT31" s="59"/>
      <c r="AU31" s="59"/>
      <c r="AV31" s="159"/>
      <c r="AW31" s="59"/>
      <c r="AX31" s="112"/>
      <c r="AY31" s="112"/>
      <c r="AZ31" s="112"/>
      <c r="BA31" s="112"/>
      <c r="BB31" s="112"/>
      <c r="BC31" s="112"/>
      <c r="BD31" s="59"/>
      <c r="BE31" s="146"/>
      <c r="BF31" s="212"/>
      <c r="BG31" s="174" t="str">
        <f t="shared" si="11"/>
        <v>-</v>
      </c>
      <c r="BH31" s="174" t="str">
        <f t="array" aca="1" ref="BH31" ca="1">IF(INDIRECT("D31")="","",IFERROR(HLOOKUP($E$4,$BL$2:$BW$3,2,FALSE),""))</f>
        <v/>
      </c>
      <c r="BI31" s="52"/>
      <c r="BJ31" s="87"/>
      <c r="BK31" s="213" t="str">
        <f t="array" aca="1" ref="BK31" ca="1">IF(クラス・種目リスト!$J$78=1,$C$4&amp;INDIRECT("$C31")&amp;RIGHT(INDIRECT("$H31"),1),$C$4&amp;INDIRECT("$C31"))</f>
        <v>小学</v>
      </c>
      <c r="BL31" s="214" t="str">
        <f ca="1">IFERROR(VLOOKUP($BK31,クラス・種目リスト!$A$67:$H$82,3,FALSE),"-")</f>
        <v>-</v>
      </c>
      <c r="BM31" s="214" t="str">
        <f ca="1">IFERROR(VLOOKUP($BK31,クラス・種目リスト!$A$67:$H$82,4,FALSE),"-")</f>
        <v>-</v>
      </c>
      <c r="BN31" s="214" t="str">
        <f ca="1">IFERROR(VLOOKUP($BK31,クラス・種目リスト!$A$67:$H$82,5,FALSE),"-")</f>
        <v>-</v>
      </c>
      <c r="BO31" s="214" t="str">
        <f ca="1">IFERROR(VLOOKUP($BK31,クラス・種目リスト!$A$67:$H$82,6,FALSE),"-")</f>
        <v>-</v>
      </c>
      <c r="BP31" s="214" t="str">
        <f ca="1">IFERROR(VLOOKUP($BK31,クラス・種目リスト!$A$67:$H$82,7,FALSE),"-")</f>
        <v>-</v>
      </c>
      <c r="BQ31" s="214" t="str">
        <f ca="1">IFERROR(VLOOKUP($BK31,クラス・種目リスト!$A$67:$H$82,8,FALSE),"-")</f>
        <v>-</v>
      </c>
      <c r="BR31" s="243"/>
      <c r="BS31" s="186" t="str">
        <f t="array" aca="1" ref="BS31" ca="1">IFERROR(VLOOKUP(INDIRECT("N31"),クラス・種目リスト!$A$2:$AF$48,3,FALSE),"-")</f>
        <v>-</v>
      </c>
      <c r="BT31" s="186" t="str">
        <f t="array" aca="1" ref="BT31" ca="1">IFERROR(VLOOKUP(INDIRECT("N31"),クラス・種目リスト!$A$2:$AF$48,4,FALSE),"-")</f>
        <v>-</v>
      </c>
      <c r="BU31" s="186" t="str">
        <f t="array" aca="1" ref="BU31" ca="1">IFERROR(VLOOKUP(INDIRECT("N31"),クラス・種目リスト!$A$2:$AF$48,5,FALSE),"-")</f>
        <v>-</v>
      </c>
      <c r="BV31" s="186" t="str">
        <f t="array" aca="1" ref="BV31" ca="1">IFERROR(VLOOKUP(INDIRECT("N31"),クラス・種目リスト!$A$2:$AF$48,6,FALSE),"-")</f>
        <v>-</v>
      </c>
      <c r="BW31" s="186" t="str">
        <f t="array" aca="1" ref="BW31" ca="1">IFERROR(VLOOKUP(INDIRECT("N31"),クラス・種目リスト!$A$2:$AF$48,7,FALSE),"-")</f>
        <v>-</v>
      </c>
      <c r="BX31" s="186" t="str">
        <f t="array" aca="1" ref="BX31" ca="1">IFERROR(VLOOKUP(INDIRECT("N31"),クラス・種目リスト!$A$2:$AF$48,8,FALSE),"-")</f>
        <v>-</v>
      </c>
      <c r="BY31" s="186" t="str">
        <f t="array" aca="1" ref="BY31" ca="1">IFERROR(VLOOKUP(INDIRECT("N31"),クラス・種目リスト!$A$2:$AF$48,9,FALSE),"-")</f>
        <v>-</v>
      </c>
      <c r="BZ31" s="186" t="str">
        <f t="array" aca="1" ref="BZ31" ca="1">IFERROR(VLOOKUP(INDIRECT("N31"),クラス・種目リスト!$A$2:$AF$48,10,FALSE),"-")</f>
        <v>-</v>
      </c>
      <c r="CA31" s="186" t="str">
        <f t="array" aca="1" ref="CA31" ca="1">IFERROR(VLOOKUP(INDIRECT("N31"),クラス・種目リスト!$A$2:$AF$48,11,FALSE),"-")</f>
        <v>-</v>
      </c>
      <c r="CB31" s="186" t="str">
        <f t="array" aca="1" ref="CB31" ca="1">IFERROR(VLOOKUP(INDIRECT("N31"),クラス・種目リスト!$A$2:$AF$48,12,FALSE),"-")</f>
        <v>-</v>
      </c>
      <c r="CC31" s="186" t="str">
        <f t="array" aca="1" ref="CC31" ca="1">IFERROR(VLOOKUP(INDIRECT("N31"),クラス・種目リスト!$A$2:$AF$48,13,FALSE),"-")</f>
        <v>-</v>
      </c>
      <c r="CD31" s="186" t="str">
        <f t="array" aca="1" ref="CD31" ca="1">IFERROR(VLOOKUP(INDIRECT("N31"),クラス・種目リスト!$A$2:$AF$48,14,FALSE),"-")</f>
        <v>-</v>
      </c>
      <c r="CE31" s="186" t="str">
        <f t="array" aca="1" ref="CE31" ca="1">IFERROR(VLOOKUP(INDIRECT("N31"),クラス・種目リスト!$A$2:$AF$48,15,FALSE),"-")</f>
        <v>-</v>
      </c>
      <c r="CF31" s="186" t="str">
        <f t="array" aca="1" ref="CF31" ca="1">IFERROR(VLOOKUP(INDIRECT("N31"),クラス・種目リスト!$A$2:$AF$48,16,FALSE),"-")</f>
        <v>-</v>
      </c>
      <c r="CG31" s="186" t="str">
        <f t="array" aca="1" ref="CG31" ca="1">IFERROR(VLOOKUP(INDIRECT("N31"),クラス・種目リスト!$A$2:$AF$48,17,FALSE),"-")</f>
        <v>-</v>
      </c>
      <c r="CH31" s="186">
        <f t="shared" ca="1" si="15"/>
        <v>0</v>
      </c>
      <c r="CI31" s="186"/>
      <c r="CJ31" s="186"/>
      <c r="CK31" s="186"/>
      <c r="CL31" s="186"/>
      <c r="CM31" s="186" t="str">
        <f t="array" aca="1" ref="CM31" ca="1">IFERROR(VLOOKUP(INDIRECT("X31"),クラス・種目リスト!$A$2:$AF$48,3,FALSE),"-")</f>
        <v>-</v>
      </c>
      <c r="CN31" s="186" t="str">
        <f t="array" aca="1" ref="CN31" ca="1">IFERROR(VLOOKUP(INDIRECT("X31"),クラス・種目リスト!$A$2:$AF$48,4,FALSE),"-")</f>
        <v>-</v>
      </c>
      <c r="CO31" s="186" t="str">
        <f t="array" aca="1" ref="CO31" ca="1">IFERROR(VLOOKUP(INDIRECT("X31"),クラス・種目リスト!$A$2:$AF$48,5,FALSE),"-")</f>
        <v>-</v>
      </c>
      <c r="CP31" s="186" t="str">
        <f t="array" aca="1" ref="CP31" ca="1">IFERROR(VLOOKUP(INDIRECT("X31"),クラス・種目リスト!$A$2:$AF$48,6,FALSE),"-")</f>
        <v>-</v>
      </c>
      <c r="CQ31" s="186" t="str">
        <f t="array" aca="1" ref="CQ31" ca="1">IFERROR(VLOOKUP(INDIRECT("X31"),クラス・種目リスト!$A$2:$AF$48,7,FALSE),"-")</f>
        <v>-</v>
      </c>
      <c r="CR31" s="186" t="str">
        <f t="array" aca="1" ref="CR31" ca="1">IFERROR(VLOOKUP(INDIRECT("X31"),クラス・種目リスト!$A$2:$AF$48,8,FALSE),"-")</f>
        <v>-</v>
      </c>
      <c r="CS31" s="186" t="str">
        <f t="array" aca="1" ref="CS31" ca="1">IFERROR(VLOOKUP(INDIRECT("X31"),クラス・種目リスト!$A$2:$AF$48,9,FALSE),"-")</f>
        <v>-</v>
      </c>
      <c r="CT31" s="186" t="str">
        <f t="array" aca="1" ref="CT31" ca="1">IFERROR(VLOOKUP(INDIRECT("X31"),クラス・種目リスト!$A$2:$AF$48,10,FALSE),"-")</f>
        <v>-</v>
      </c>
      <c r="CU31" s="186" t="str">
        <f t="array" aca="1" ref="CU31" ca="1">IFERROR(VLOOKUP(INDIRECT("X31"),クラス・種目リスト!$A$2:$AF$48,11,FALSE),"-")</f>
        <v>-</v>
      </c>
      <c r="CV31" s="186" t="str">
        <f t="array" aca="1" ref="CV31" ca="1">IFERROR(VLOOKUP(INDIRECT("X31"),クラス・種目リスト!$A$2:$AF$48,12,FALSE),"-")</f>
        <v>-</v>
      </c>
      <c r="CW31" s="186" t="str">
        <f t="array" aca="1" ref="CW31" ca="1">IFERROR(VLOOKUP(INDIRECT("X31"),クラス・種目リスト!$A$2:$AF$48,13,FALSE),"-")</f>
        <v>-</v>
      </c>
      <c r="CX31" s="186" t="str">
        <f t="array" aca="1" ref="CX31" ca="1">IFERROR(VLOOKUP(INDIRECT("X31"),クラス・種目リスト!$A$2:$AF$48,14,FALSE),"-")</f>
        <v>-</v>
      </c>
      <c r="CY31" s="186" t="str">
        <f t="array" aca="1" ref="CY31" ca="1">IFERROR(VLOOKUP(INDIRECT("X31"),クラス・種目リスト!$A$2:$AF$48,15,FALSE),"-")</f>
        <v>-</v>
      </c>
      <c r="CZ31" s="186" t="str">
        <f t="array" aca="1" ref="CZ31" ca="1">IFERROR(VLOOKUP(INDIRECT("X31"),クラス・種目リスト!$A$2:$AF$48,16,FALSE),"-")</f>
        <v>-</v>
      </c>
      <c r="DA31" s="186" t="str">
        <f t="array" aca="1" ref="DA31" ca="1">IFERROR(VLOOKUP(INDIRECT("X31"),クラス・種目リスト!$A$2:$AF$48,17,FALSE),"-")</f>
        <v>-</v>
      </c>
      <c r="DB31" s="186">
        <f t="shared" ca="1" si="12"/>
        <v>0</v>
      </c>
      <c r="DC31" s="186"/>
      <c r="DD31" s="186"/>
      <c r="DE31" s="186"/>
      <c r="DF31" s="186"/>
      <c r="DG31" s="186" t="str">
        <f t="array" aca="1" ref="DG31" ca="1">IFERROR(VLOOKUP(INDIRECT("AL31"),クラス・種目リスト!$A$2:$AF$48,18,FALSE),"-")</f>
        <v>-</v>
      </c>
      <c r="DH31" s="186" t="str">
        <f t="array" aca="1" ref="DH31" ca="1">IFERROR(VLOOKUP(INDIRECT("AL31"),クラス・種目リスト!$A$2:$AF$48,19,FALSE),"-")</f>
        <v>-</v>
      </c>
      <c r="DI31" s="186" t="str">
        <f t="array" aca="1" ref="DI31" ca="1">IFERROR(VLOOKUP(INDIRECT("AL31"),クラス・種目リスト!$A$2:$AF$48,20,FALSE),"-")</f>
        <v>-</v>
      </c>
      <c r="DJ31" s="186" t="str">
        <f t="array" aca="1" ref="DJ31" ca="1">IFERROR(VLOOKUP(INDIRECT("AL31"),クラス・種目リスト!$A$2:$AF$48,21,FALSE),"-")</f>
        <v>-</v>
      </c>
      <c r="DK31" s="186" t="str">
        <f t="array" aca="1" ref="DK31" ca="1">IFERROR(VLOOKUP(INDIRECT("AL31"),クラス・種目リスト!$A$2:$AF$48,22,FALSE),"-")</f>
        <v>-</v>
      </c>
      <c r="DL31" s="186" t="str">
        <f t="array" aca="1" ref="DL31" ca="1">IFERROR(VLOOKUP(INDIRECT("AL31"),クラス・種目リスト!$A$2:$AF$48,23,FALSE),"-")</f>
        <v>-</v>
      </c>
      <c r="DM31" s="186" t="str">
        <f t="array" aca="1" ref="DM31" ca="1">IFERROR(VLOOKUP(INDIRECT("AL31"),クラス・種目リスト!$A$2:$AF$48,24,FALSE),"-")</f>
        <v>-</v>
      </c>
      <c r="DN31" s="186" t="str">
        <f t="array" aca="1" ref="DN31" ca="1">IFERROR(VLOOKUP(INDIRECT("AL31"),クラス・種目リスト!$A$2:$AF$48,25,FALSE),"-")</f>
        <v>-</v>
      </c>
      <c r="DO31" s="186" t="str">
        <f t="array" aca="1" ref="DO31" ca="1">IFERROR(VLOOKUP(INDIRECT("AL31"),クラス・種目リスト!$A$2:$AF$48,26,FALSE),"-")</f>
        <v>-</v>
      </c>
      <c r="DP31" s="186" t="str">
        <f t="array" aca="1" ref="DP31" ca="1">IFERROR(VLOOKUP(INDIRECT("AL31"),クラス・種目リスト!$A$2:$AF$48,27,FALSE),"-")</f>
        <v>-</v>
      </c>
      <c r="DQ31" s="186" t="str">
        <f t="array" aca="1" ref="DQ31" ca="1">IFERROR(VLOOKUP(INDIRECT("AL31"),クラス・種目リスト!$A$2:$AF$48,28,FALSE),"-")</f>
        <v>-</v>
      </c>
      <c r="DR31" s="186" t="str">
        <f t="array" aca="1" ref="DR31" ca="1">IFERROR(VLOOKUP(INDIRECT("AL31"),クラス・種目リスト!$A$2:$AF$48,29,FALSE),"-")</f>
        <v>-</v>
      </c>
      <c r="DS31" s="186" t="str">
        <f t="array" aca="1" ref="DS31" ca="1">IFERROR(VLOOKUP(INDIRECT("AL31"),クラス・種目リスト!$A$2:$AF$48,30,FALSE),"-")</f>
        <v>-</v>
      </c>
      <c r="DT31" s="186" t="str">
        <f t="array" aca="1" ref="DT31" ca="1">IFERROR(VLOOKUP(INDIRECT("AL31"),クラス・種目リスト!$A$2:$AF$48,31,FALSE),"-")</f>
        <v>-</v>
      </c>
      <c r="DU31" s="186" t="str">
        <f t="array" aca="1" ref="DU31" ca="1">IFERROR(VLOOKUP(INDIRECT("AL31"),クラス・種目リスト!$A$2:$AF$48,32,FALSE),"-")</f>
        <v>-</v>
      </c>
      <c r="DV31" s="186">
        <f t="shared" ca="1" si="5"/>
        <v>0</v>
      </c>
      <c r="EA31" s="186" t="str">
        <f t="array" aca="1" ref="EA31" ca="1">IFERROR(VLOOKUP(INDIRECT("AV31"),クラス・種目リスト!$A$2:$AF$48,18,FALSE),"-")</f>
        <v>-</v>
      </c>
      <c r="EB31" s="186" t="str">
        <f t="array" aca="1" ref="EB31" ca="1">IFERROR(VLOOKUP(INDIRECT("AV31"),クラス・種目リスト!$A$2:$AF$48,19,FALSE),"-")</f>
        <v>-</v>
      </c>
      <c r="EC31" s="186" t="str">
        <f t="array" aca="1" ref="EC31" ca="1">IFERROR(VLOOKUP(INDIRECT("AV31"),クラス・種目リスト!$A$2:$AF$48,20,FALSE),"-")</f>
        <v>-</v>
      </c>
      <c r="ED31" s="186" t="str">
        <f t="array" aca="1" ref="ED31" ca="1">IFERROR(VLOOKUP(INDIRECT("AV31"),クラス・種目リスト!$A$2:$AF$48,21,FALSE),"-")</f>
        <v>-</v>
      </c>
      <c r="EE31" s="186" t="str">
        <f t="array" aca="1" ref="EE31" ca="1">IFERROR(VLOOKUP(INDIRECT("AV31"),クラス・種目リスト!$A$2:$AF$48,22,FALSE),"-")</f>
        <v>-</v>
      </c>
      <c r="EF31" s="186" t="str">
        <f t="array" aca="1" ref="EF31" ca="1">IFERROR(VLOOKUP(INDIRECT("AV31"),クラス・種目リスト!$A$2:$AF$48,23,FALSE),"-")</f>
        <v>-</v>
      </c>
      <c r="EG31" s="186" t="str">
        <f t="array" aca="1" ref="EG31" ca="1">IFERROR(VLOOKUP(INDIRECT("AV31"),クラス・種目リスト!$A$2:$AF$48,24,FALSE),"-")</f>
        <v>-</v>
      </c>
      <c r="EH31" s="186" t="str">
        <f t="array" aca="1" ref="EH31" ca="1">IFERROR(VLOOKUP(INDIRECT("AV31"),クラス・種目リスト!$A$2:$AF$48,25,FALSE),"-")</f>
        <v>-</v>
      </c>
      <c r="EI31" s="186" t="str">
        <f t="array" aca="1" ref="EI31" ca="1">IFERROR(VLOOKUP(INDIRECT("AV31"),クラス・種目リスト!$A$2:$AF$48,26,FALSE),"-")</f>
        <v>-</v>
      </c>
      <c r="EJ31" s="186" t="str">
        <f t="array" aca="1" ref="EJ31" ca="1">IFERROR(VLOOKUP(INDIRECT("AV31"),クラス・種目リスト!$A$2:$AF$48,27,FALSE),"-")</f>
        <v>-</v>
      </c>
      <c r="EK31" s="186" t="str">
        <f t="array" aca="1" ref="EK31" ca="1">IFERROR(VLOOKUP(INDIRECT("AV31"),クラス・種目リスト!$A$2:$AF$48,28,FALSE),"-")</f>
        <v>-</v>
      </c>
      <c r="EL31" s="186" t="str">
        <f t="array" aca="1" ref="EL31" ca="1">IFERROR(VLOOKUP(INDIRECT("AV31"),クラス・種目リスト!$A$2:$AF$48,29,FALSE),"-")</f>
        <v>-</v>
      </c>
      <c r="EM31" s="186" t="str">
        <f t="array" aca="1" ref="EM31" ca="1">IFERROR(VLOOKUP(INDIRECT("AV31"),クラス・種目リスト!$A$2:$AF$48,30,FALSE),"-")</f>
        <v>-</v>
      </c>
      <c r="EN31" s="186" t="str">
        <f t="array" aca="1" ref="EN31" ca="1">IFERROR(VLOOKUP(INDIRECT("AV31"),クラス・種目リスト!$A$2:$AF$48,31,FALSE),"-")</f>
        <v>-</v>
      </c>
      <c r="EO31" s="186" t="str">
        <f t="array" aca="1" ref="EO31" ca="1">IFERROR(VLOOKUP(INDIRECT("AV31"),クラス・種目リスト!$A$2:$AF$48,32,FALSE),"-")</f>
        <v>-</v>
      </c>
      <c r="EP31" s="186">
        <f t="shared" ca="1" si="6"/>
        <v>0</v>
      </c>
      <c r="EQ31" s="186"/>
      <c r="ER31" s="186"/>
      <c r="ES31" s="186"/>
      <c r="ET31" s="186"/>
      <c r="EV31" s="39">
        <f t="array" aca="1" ref="EV31" ca="1">IF(INDIRECT("O31")="-",0,COUNTA(INDIRECT("O31")))+IF(INDIRECT("Y31")="-",0,COUNTA(INDIRECT("Y31")))+IF(INDIRECT("AM31")="-",0,COUNTA(INDIRECT("AM31")))+IF(INDIRECT("AW31")="-",0,COUNTA(INDIRECT("AW31")))</f>
        <v>0</v>
      </c>
    </row>
    <row r="32" spans="1:152" ht="19.5" customHeight="1" x14ac:dyDescent="0.15">
      <c r="A32" s="72" t="s">
        <v>3</v>
      </c>
      <c r="B32" s="73" t="str">
        <f t="shared" si="4"/>
        <v/>
      </c>
      <c r="C32" s="74"/>
      <c r="D32" s="80"/>
      <c r="E32" s="81"/>
      <c r="F32" s="82"/>
      <c r="G32" s="83"/>
      <c r="H32" s="84"/>
      <c r="I32" s="121" t="str">
        <f t="shared" si="7"/>
        <v/>
      </c>
      <c r="J32" s="122" t="str">
        <f t="shared" si="8"/>
        <v/>
      </c>
      <c r="K32" s="128"/>
      <c r="L32" s="122" t="str">
        <f t="shared" si="9"/>
        <v/>
      </c>
      <c r="M32" s="125"/>
      <c r="N32" s="125"/>
      <c r="O32" s="126"/>
      <c r="P32" s="127"/>
      <c r="Q32" s="143"/>
      <c r="R32" s="127"/>
      <c r="S32" s="144"/>
      <c r="T32" s="127"/>
      <c r="U32" s="144"/>
      <c r="V32" s="145" t="str">
        <f t="shared" si="13"/>
        <v/>
      </c>
      <c r="W32" s="148"/>
      <c r="X32" s="149"/>
      <c r="Y32" s="126"/>
      <c r="Z32" s="127"/>
      <c r="AA32" s="143"/>
      <c r="AB32" s="157"/>
      <c r="AC32" s="144"/>
      <c r="AD32" s="158"/>
      <c r="AE32" s="144"/>
      <c r="AF32" s="145" t="str">
        <f t="shared" si="14"/>
        <v/>
      </c>
      <c r="AG32" s="146"/>
      <c r="AH32" s="147"/>
      <c r="AI32" s="174" t="str">
        <f t="shared" si="10"/>
        <v>-</v>
      </c>
      <c r="AJ32" s="79"/>
      <c r="AK32" s="52"/>
      <c r="AL32" s="159"/>
      <c r="AM32" s="59"/>
      <c r="AN32" s="112"/>
      <c r="AO32" s="112"/>
      <c r="AP32" s="112"/>
      <c r="AQ32" s="112"/>
      <c r="AR32" s="112"/>
      <c r="AS32" s="112"/>
      <c r="AT32" s="59"/>
      <c r="AU32" s="59"/>
      <c r="AV32" s="159"/>
      <c r="AW32" s="59"/>
      <c r="AX32" s="112"/>
      <c r="AY32" s="112"/>
      <c r="AZ32" s="112"/>
      <c r="BA32" s="112"/>
      <c r="BB32" s="112"/>
      <c r="BC32" s="112"/>
      <c r="BD32" s="59"/>
      <c r="BE32" s="146"/>
      <c r="BF32" s="212"/>
      <c r="BG32" s="174" t="str">
        <f t="shared" si="11"/>
        <v>-</v>
      </c>
      <c r="BH32" s="174" t="str">
        <f t="array" aca="1" ref="BH32" ca="1">IF(INDIRECT("D32")="","",IFERROR(HLOOKUP($E$4,$BL$2:$BW$3,2,FALSE),""))</f>
        <v/>
      </c>
      <c r="BI32" s="52"/>
      <c r="BJ32" s="87"/>
      <c r="BK32" s="213" t="str">
        <f t="array" aca="1" ref="BK32" ca="1">IF(クラス・種目リスト!$J$78=1,$C$4&amp;INDIRECT("$C32")&amp;RIGHT(INDIRECT("$H32"),1),$C$4&amp;INDIRECT("$C32"))</f>
        <v>小学</v>
      </c>
      <c r="BL32" s="214" t="str">
        <f ca="1">IFERROR(VLOOKUP($BK32,クラス・種目リスト!$A$67:$H$82,3,FALSE),"-")</f>
        <v>-</v>
      </c>
      <c r="BM32" s="214" t="str">
        <f ca="1">IFERROR(VLOOKUP($BK32,クラス・種目リスト!$A$67:$H$82,4,FALSE),"-")</f>
        <v>-</v>
      </c>
      <c r="BN32" s="214" t="str">
        <f ca="1">IFERROR(VLOOKUP($BK32,クラス・種目リスト!$A$67:$H$82,5,FALSE),"-")</f>
        <v>-</v>
      </c>
      <c r="BO32" s="214" t="str">
        <f ca="1">IFERROR(VLOOKUP($BK32,クラス・種目リスト!$A$67:$H$82,6,FALSE),"-")</f>
        <v>-</v>
      </c>
      <c r="BP32" s="214" t="str">
        <f ca="1">IFERROR(VLOOKUP($BK32,クラス・種目リスト!$A$67:$H$82,7,FALSE),"-")</f>
        <v>-</v>
      </c>
      <c r="BQ32" s="214" t="str">
        <f ca="1">IFERROR(VLOOKUP($BK32,クラス・種目リスト!$A$67:$H$82,8,FALSE),"-")</f>
        <v>-</v>
      </c>
      <c r="BR32" s="243"/>
      <c r="BS32" s="186" t="str">
        <f t="array" aca="1" ref="BS32" ca="1">IFERROR(VLOOKUP(INDIRECT("N32"),クラス・種目リスト!$A$2:$AF$48,3,FALSE),"-")</f>
        <v>-</v>
      </c>
      <c r="BT32" s="186" t="str">
        <f t="array" aca="1" ref="BT32" ca="1">IFERROR(VLOOKUP(INDIRECT("N32"),クラス・種目リスト!$A$2:$AF$48,4,FALSE),"-")</f>
        <v>-</v>
      </c>
      <c r="BU32" s="186" t="str">
        <f t="array" aca="1" ref="BU32" ca="1">IFERROR(VLOOKUP(INDIRECT("N32"),クラス・種目リスト!$A$2:$AF$48,5,FALSE),"-")</f>
        <v>-</v>
      </c>
      <c r="BV32" s="186" t="str">
        <f t="array" aca="1" ref="BV32" ca="1">IFERROR(VLOOKUP(INDIRECT("N32"),クラス・種目リスト!$A$2:$AF$48,6,FALSE),"-")</f>
        <v>-</v>
      </c>
      <c r="BW32" s="186" t="str">
        <f t="array" aca="1" ref="BW32" ca="1">IFERROR(VLOOKUP(INDIRECT("N32"),クラス・種目リスト!$A$2:$AF$48,7,FALSE),"-")</f>
        <v>-</v>
      </c>
      <c r="BX32" s="186" t="str">
        <f t="array" aca="1" ref="BX32" ca="1">IFERROR(VLOOKUP(INDIRECT("N32"),クラス・種目リスト!$A$2:$AF$48,8,FALSE),"-")</f>
        <v>-</v>
      </c>
      <c r="BY32" s="186" t="str">
        <f t="array" aca="1" ref="BY32" ca="1">IFERROR(VLOOKUP(INDIRECT("N32"),クラス・種目リスト!$A$2:$AF$48,9,FALSE),"-")</f>
        <v>-</v>
      </c>
      <c r="BZ32" s="186" t="str">
        <f t="array" aca="1" ref="BZ32" ca="1">IFERROR(VLOOKUP(INDIRECT("N32"),クラス・種目リスト!$A$2:$AF$48,10,FALSE),"-")</f>
        <v>-</v>
      </c>
      <c r="CA32" s="186" t="str">
        <f t="array" aca="1" ref="CA32" ca="1">IFERROR(VLOOKUP(INDIRECT("N32"),クラス・種目リスト!$A$2:$AF$48,11,FALSE),"-")</f>
        <v>-</v>
      </c>
      <c r="CB32" s="186" t="str">
        <f t="array" aca="1" ref="CB32" ca="1">IFERROR(VLOOKUP(INDIRECT("N32"),クラス・種目リスト!$A$2:$AF$48,12,FALSE),"-")</f>
        <v>-</v>
      </c>
      <c r="CC32" s="186" t="str">
        <f t="array" aca="1" ref="CC32" ca="1">IFERROR(VLOOKUP(INDIRECT("N32"),クラス・種目リスト!$A$2:$AF$48,13,FALSE),"-")</f>
        <v>-</v>
      </c>
      <c r="CD32" s="186" t="str">
        <f t="array" aca="1" ref="CD32" ca="1">IFERROR(VLOOKUP(INDIRECT("N32"),クラス・種目リスト!$A$2:$AF$48,14,FALSE),"-")</f>
        <v>-</v>
      </c>
      <c r="CE32" s="186" t="str">
        <f t="array" aca="1" ref="CE32" ca="1">IFERROR(VLOOKUP(INDIRECT("N32"),クラス・種目リスト!$A$2:$AF$48,15,FALSE),"-")</f>
        <v>-</v>
      </c>
      <c r="CF32" s="186" t="str">
        <f t="array" aca="1" ref="CF32" ca="1">IFERROR(VLOOKUP(INDIRECT("N32"),クラス・種目リスト!$A$2:$AF$48,16,FALSE),"-")</f>
        <v>-</v>
      </c>
      <c r="CG32" s="186" t="str">
        <f t="array" aca="1" ref="CG32" ca="1">IFERROR(VLOOKUP(INDIRECT("N32"),クラス・種目リスト!$A$2:$AF$48,17,FALSE),"-")</f>
        <v>-</v>
      </c>
      <c r="CH32" s="186">
        <f t="shared" ca="1" si="15"/>
        <v>0</v>
      </c>
      <c r="CI32" s="186"/>
      <c r="CJ32" s="186"/>
      <c r="CK32" s="186"/>
      <c r="CL32" s="186"/>
      <c r="CM32" s="186" t="str">
        <f t="array" aca="1" ref="CM32" ca="1">IFERROR(VLOOKUP(INDIRECT("X32"),クラス・種目リスト!$A$2:$AF$48,3,FALSE),"-")</f>
        <v>-</v>
      </c>
      <c r="CN32" s="186" t="str">
        <f t="array" aca="1" ref="CN32" ca="1">IFERROR(VLOOKUP(INDIRECT("X32"),クラス・種目リスト!$A$2:$AF$48,4,FALSE),"-")</f>
        <v>-</v>
      </c>
      <c r="CO32" s="186" t="str">
        <f t="array" aca="1" ref="CO32" ca="1">IFERROR(VLOOKUP(INDIRECT("X32"),クラス・種目リスト!$A$2:$AF$48,5,FALSE),"-")</f>
        <v>-</v>
      </c>
      <c r="CP32" s="186" t="str">
        <f t="array" aca="1" ref="CP32" ca="1">IFERROR(VLOOKUP(INDIRECT("X32"),クラス・種目リスト!$A$2:$AF$48,6,FALSE),"-")</f>
        <v>-</v>
      </c>
      <c r="CQ32" s="186" t="str">
        <f t="array" aca="1" ref="CQ32" ca="1">IFERROR(VLOOKUP(INDIRECT("X32"),クラス・種目リスト!$A$2:$AF$48,7,FALSE),"-")</f>
        <v>-</v>
      </c>
      <c r="CR32" s="186" t="str">
        <f t="array" aca="1" ref="CR32" ca="1">IFERROR(VLOOKUP(INDIRECT("X32"),クラス・種目リスト!$A$2:$AF$48,8,FALSE),"-")</f>
        <v>-</v>
      </c>
      <c r="CS32" s="186" t="str">
        <f t="array" aca="1" ref="CS32" ca="1">IFERROR(VLOOKUP(INDIRECT("X32"),クラス・種目リスト!$A$2:$AF$48,9,FALSE),"-")</f>
        <v>-</v>
      </c>
      <c r="CT32" s="186" t="str">
        <f t="array" aca="1" ref="CT32" ca="1">IFERROR(VLOOKUP(INDIRECT("X32"),クラス・種目リスト!$A$2:$AF$48,10,FALSE),"-")</f>
        <v>-</v>
      </c>
      <c r="CU32" s="186" t="str">
        <f t="array" aca="1" ref="CU32" ca="1">IFERROR(VLOOKUP(INDIRECT("X32"),クラス・種目リスト!$A$2:$AF$48,11,FALSE),"-")</f>
        <v>-</v>
      </c>
      <c r="CV32" s="186" t="str">
        <f t="array" aca="1" ref="CV32" ca="1">IFERROR(VLOOKUP(INDIRECT("X32"),クラス・種目リスト!$A$2:$AF$48,12,FALSE),"-")</f>
        <v>-</v>
      </c>
      <c r="CW32" s="186" t="str">
        <f t="array" aca="1" ref="CW32" ca="1">IFERROR(VLOOKUP(INDIRECT("X32"),クラス・種目リスト!$A$2:$AF$48,13,FALSE),"-")</f>
        <v>-</v>
      </c>
      <c r="CX32" s="186" t="str">
        <f t="array" aca="1" ref="CX32" ca="1">IFERROR(VLOOKUP(INDIRECT("X32"),クラス・種目リスト!$A$2:$AF$48,14,FALSE),"-")</f>
        <v>-</v>
      </c>
      <c r="CY32" s="186" t="str">
        <f t="array" aca="1" ref="CY32" ca="1">IFERROR(VLOOKUP(INDIRECT("X32"),クラス・種目リスト!$A$2:$AF$48,15,FALSE),"-")</f>
        <v>-</v>
      </c>
      <c r="CZ32" s="186" t="str">
        <f t="array" aca="1" ref="CZ32" ca="1">IFERROR(VLOOKUP(INDIRECT("X32"),クラス・種目リスト!$A$2:$AF$48,16,FALSE),"-")</f>
        <v>-</v>
      </c>
      <c r="DA32" s="186" t="str">
        <f t="array" aca="1" ref="DA32" ca="1">IFERROR(VLOOKUP(INDIRECT("X32"),クラス・種目リスト!$A$2:$AF$48,17,FALSE),"-")</f>
        <v>-</v>
      </c>
      <c r="DB32" s="186">
        <f t="shared" ca="1" si="12"/>
        <v>0</v>
      </c>
      <c r="DC32" s="186"/>
      <c r="DD32" s="186"/>
      <c r="DE32" s="186"/>
      <c r="DF32" s="186"/>
      <c r="DG32" s="186" t="str">
        <f t="array" aca="1" ref="DG32" ca="1">IFERROR(VLOOKUP(INDIRECT("AL32"),クラス・種目リスト!$A$2:$AF$48,18,FALSE),"-")</f>
        <v>-</v>
      </c>
      <c r="DH32" s="186" t="str">
        <f t="array" aca="1" ref="DH32" ca="1">IFERROR(VLOOKUP(INDIRECT("AL32"),クラス・種目リスト!$A$2:$AF$48,19,FALSE),"-")</f>
        <v>-</v>
      </c>
      <c r="DI32" s="186" t="str">
        <f t="array" aca="1" ref="DI32" ca="1">IFERROR(VLOOKUP(INDIRECT("AL32"),クラス・種目リスト!$A$2:$AF$48,20,FALSE),"-")</f>
        <v>-</v>
      </c>
      <c r="DJ32" s="186" t="str">
        <f t="array" aca="1" ref="DJ32" ca="1">IFERROR(VLOOKUP(INDIRECT("AL32"),クラス・種目リスト!$A$2:$AF$48,21,FALSE),"-")</f>
        <v>-</v>
      </c>
      <c r="DK32" s="186" t="str">
        <f t="array" aca="1" ref="DK32" ca="1">IFERROR(VLOOKUP(INDIRECT("AL32"),クラス・種目リスト!$A$2:$AF$48,22,FALSE),"-")</f>
        <v>-</v>
      </c>
      <c r="DL32" s="186" t="str">
        <f t="array" aca="1" ref="DL32" ca="1">IFERROR(VLOOKUP(INDIRECT("AL32"),クラス・種目リスト!$A$2:$AF$48,23,FALSE),"-")</f>
        <v>-</v>
      </c>
      <c r="DM32" s="186" t="str">
        <f t="array" aca="1" ref="DM32" ca="1">IFERROR(VLOOKUP(INDIRECT("AL32"),クラス・種目リスト!$A$2:$AF$48,24,FALSE),"-")</f>
        <v>-</v>
      </c>
      <c r="DN32" s="186" t="str">
        <f t="array" aca="1" ref="DN32" ca="1">IFERROR(VLOOKUP(INDIRECT("AL32"),クラス・種目リスト!$A$2:$AF$48,25,FALSE),"-")</f>
        <v>-</v>
      </c>
      <c r="DO32" s="186" t="str">
        <f t="array" aca="1" ref="DO32" ca="1">IFERROR(VLOOKUP(INDIRECT("AL32"),クラス・種目リスト!$A$2:$AF$48,26,FALSE),"-")</f>
        <v>-</v>
      </c>
      <c r="DP32" s="186" t="str">
        <f t="array" aca="1" ref="DP32" ca="1">IFERROR(VLOOKUP(INDIRECT("AL32"),クラス・種目リスト!$A$2:$AF$48,27,FALSE),"-")</f>
        <v>-</v>
      </c>
      <c r="DQ32" s="186" t="str">
        <f t="array" aca="1" ref="DQ32" ca="1">IFERROR(VLOOKUP(INDIRECT("AL32"),クラス・種目リスト!$A$2:$AF$48,28,FALSE),"-")</f>
        <v>-</v>
      </c>
      <c r="DR32" s="186" t="str">
        <f t="array" aca="1" ref="DR32" ca="1">IFERROR(VLOOKUP(INDIRECT("AL32"),クラス・種目リスト!$A$2:$AF$48,29,FALSE),"-")</f>
        <v>-</v>
      </c>
      <c r="DS32" s="186" t="str">
        <f t="array" aca="1" ref="DS32" ca="1">IFERROR(VLOOKUP(INDIRECT("AL32"),クラス・種目リスト!$A$2:$AF$48,30,FALSE),"-")</f>
        <v>-</v>
      </c>
      <c r="DT32" s="186" t="str">
        <f t="array" aca="1" ref="DT32" ca="1">IFERROR(VLOOKUP(INDIRECT("AL32"),クラス・種目リスト!$A$2:$AF$48,31,FALSE),"-")</f>
        <v>-</v>
      </c>
      <c r="DU32" s="186" t="str">
        <f t="array" aca="1" ref="DU32" ca="1">IFERROR(VLOOKUP(INDIRECT("AL32"),クラス・種目リスト!$A$2:$AF$48,32,FALSE),"-")</f>
        <v>-</v>
      </c>
      <c r="DV32" s="186">
        <f t="shared" ca="1" si="5"/>
        <v>0</v>
      </c>
      <c r="EA32" s="186" t="str">
        <f t="array" aca="1" ref="EA32" ca="1">IFERROR(VLOOKUP(INDIRECT("AV32"),クラス・種目リスト!$A$2:$AF$48,18,FALSE),"-")</f>
        <v>-</v>
      </c>
      <c r="EB32" s="186" t="str">
        <f t="array" aca="1" ref="EB32" ca="1">IFERROR(VLOOKUP(INDIRECT("AV32"),クラス・種目リスト!$A$2:$AF$48,19,FALSE),"-")</f>
        <v>-</v>
      </c>
      <c r="EC32" s="186" t="str">
        <f t="array" aca="1" ref="EC32" ca="1">IFERROR(VLOOKUP(INDIRECT("AV32"),クラス・種目リスト!$A$2:$AF$48,20,FALSE),"-")</f>
        <v>-</v>
      </c>
      <c r="ED32" s="186" t="str">
        <f t="array" aca="1" ref="ED32" ca="1">IFERROR(VLOOKUP(INDIRECT("AV32"),クラス・種目リスト!$A$2:$AF$48,21,FALSE),"-")</f>
        <v>-</v>
      </c>
      <c r="EE32" s="186" t="str">
        <f t="array" aca="1" ref="EE32" ca="1">IFERROR(VLOOKUP(INDIRECT("AV32"),クラス・種目リスト!$A$2:$AF$48,22,FALSE),"-")</f>
        <v>-</v>
      </c>
      <c r="EF32" s="186" t="str">
        <f t="array" aca="1" ref="EF32" ca="1">IFERROR(VLOOKUP(INDIRECT("AV32"),クラス・種目リスト!$A$2:$AF$48,23,FALSE),"-")</f>
        <v>-</v>
      </c>
      <c r="EG32" s="186" t="str">
        <f t="array" aca="1" ref="EG32" ca="1">IFERROR(VLOOKUP(INDIRECT("AV32"),クラス・種目リスト!$A$2:$AF$48,24,FALSE),"-")</f>
        <v>-</v>
      </c>
      <c r="EH32" s="186" t="str">
        <f t="array" aca="1" ref="EH32" ca="1">IFERROR(VLOOKUP(INDIRECT("AV32"),クラス・種目リスト!$A$2:$AF$48,25,FALSE),"-")</f>
        <v>-</v>
      </c>
      <c r="EI32" s="186" t="str">
        <f t="array" aca="1" ref="EI32" ca="1">IFERROR(VLOOKUP(INDIRECT("AV32"),クラス・種目リスト!$A$2:$AF$48,26,FALSE),"-")</f>
        <v>-</v>
      </c>
      <c r="EJ32" s="186" t="str">
        <f t="array" aca="1" ref="EJ32" ca="1">IFERROR(VLOOKUP(INDIRECT("AV32"),クラス・種目リスト!$A$2:$AF$48,27,FALSE),"-")</f>
        <v>-</v>
      </c>
      <c r="EK32" s="186" t="str">
        <f t="array" aca="1" ref="EK32" ca="1">IFERROR(VLOOKUP(INDIRECT("AV32"),クラス・種目リスト!$A$2:$AF$48,28,FALSE),"-")</f>
        <v>-</v>
      </c>
      <c r="EL32" s="186" t="str">
        <f t="array" aca="1" ref="EL32" ca="1">IFERROR(VLOOKUP(INDIRECT("AV32"),クラス・種目リスト!$A$2:$AF$48,29,FALSE),"-")</f>
        <v>-</v>
      </c>
      <c r="EM32" s="186" t="str">
        <f t="array" aca="1" ref="EM32" ca="1">IFERROR(VLOOKUP(INDIRECT("AV32"),クラス・種目リスト!$A$2:$AF$48,30,FALSE),"-")</f>
        <v>-</v>
      </c>
      <c r="EN32" s="186" t="str">
        <f t="array" aca="1" ref="EN32" ca="1">IFERROR(VLOOKUP(INDIRECT("AV32"),クラス・種目リスト!$A$2:$AF$48,31,FALSE),"-")</f>
        <v>-</v>
      </c>
      <c r="EO32" s="186" t="str">
        <f t="array" aca="1" ref="EO32" ca="1">IFERROR(VLOOKUP(INDIRECT("AV32"),クラス・種目リスト!$A$2:$AF$48,32,FALSE),"-")</f>
        <v>-</v>
      </c>
      <c r="EP32" s="186">
        <f t="shared" ca="1" si="6"/>
        <v>0</v>
      </c>
      <c r="EQ32" s="186"/>
      <c r="ER32" s="186"/>
      <c r="ES32" s="186"/>
      <c r="ET32" s="186"/>
      <c r="EV32" s="39">
        <f t="array" aca="1" ref="EV32" ca="1">IF(INDIRECT("O32")="-",0,COUNTA(INDIRECT("O32")))+IF(INDIRECT("Y32")="-",0,COUNTA(INDIRECT("Y32")))+IF(INDIRECT("AM32")="-",0,COUNTA(INDIRECT("AM32")))+IF(INDIRECT("AW32")="-",0,COUNTA(INDIRECT("AW32")))</f>
        <v>0</v>
      </c>
    </row>
    <row r="33" spans="1:152" ht="19.5" customHeight="1" x14ac:dyDescent="0.15">
      <c r="A33" s="72" t="s">
        <v>3</v>
      </c>
      <c r="B33" s="73" t="str">
        <f t="shared" si="4"/>
        <v/>
      </c>
      <c r="C33" s="74"/>
      <c r="D33" s="75"/>
      <c r="E33" s="76"/>
      <c r="F33" s="77"/>
      <c r="G33" s="78"/>
      <c r="H33" s="79"/>
      <c r="I33" s="121" t="str">
        <f t="shared" si="7"/>
        <v/>
      </c>
      <c r="J33" s="122" t="str">
        <f t="shared" si="8"/>
        <v/>
      </c>
      <c r="K33" s="128"/>
      <c r="L33" s="122" t="str">
        <f t="shared" si="9"/>
        <v/>
      </c>
      <c r="M33" s="125"/>
      <c r="N33" s="125"/>
      <c r="O33" s="126"/>
      <c r="P33" s="127"/>
      <c r="Q33" s="143"/>
      <c r="R33" s="127"/>
      <c r="S33" s="144"/>
      <c r="T33" s="127"/>
      <c r="U33" s="144"/>
      <c r="V33" s="145" t="str">
        <f t="shared" si="13"/>
        <v/>
      </c>
      <c r="W33" s="148"/>
      <c r="X33" s="149"/>
      <c r="Y33" s="126"/>
      <c r="Z33" s="127"/>
      <c r="AA33" s="143"/>
      <c r="AB33" s="157"/>
      <c r="AC33" s="144"/>
      <c r="AD33" s="158"/>
      <c r="AE33" s="144"/>
      <c r="AF33" s="145" t="str">
        <f t="shared" si="14"/>
        <v/>
      </c>
      <c r="AG33" s="146"/>
      <c r="AH33" s="147"/>
      <c r="AI33" s="174" t="str">
        <f t="shared" si="10"/>
        <v>-</v>
      </c>
      <c r="AJ33" s="79"/>
      <c r="AK33" s="52"/>
      <c r="AL33" s="159"/>
      <c r="AM33" s="59"/>
      <c r="AN33" s="112"/>
      <c r="AO33" s="112"/>
      <c r="AP33" s="112"/>
      <c r="AQ33" s="112"/>
      <c r="AR33" s="112"/>
      <c r="AS33" s="112"/>
      <c r="AT33" s="59"/>
      <c r="AU33" s="59"/>
      <c r="AV33" s="159"/>
      <c r="AW33" s="59"/>
      <c r="AX33" s="112"/>
      <c r="AY33" s="112"/>
      <c r="AZ33" s="112"/>
      <c r="BA33" s="112"/>
      <c r="BB33" s="112"/>
      <c r="BC33" s="112"/>
      <c r="BD33" s="59"/>
      <c r="BE33" s="146"/>
      <c r="BF33" s="212"/>
      <c r="BG33" s="174" t="str">
        <f t="shared" si="11"/>
        <v>-</v>
      </c>
      <c r="BH33" s="174" t="str">
        <f t="array" aca="1" ref="BH33" ca="1">IF(INDIRECT("D33")="","",IFERROR(HLOOKUP($E$4,$BL$2:$BW$3,2,FALSE),""))</f>
        <v/>
      </c>
      <c r="BI33" s="52"/>
      <c r="BJ33" s="87"/>
      <c r="BK33" s="213" t="str">
        <f t="array" aca="1" ref="BK33" ca="1">IF(クラス・種目リスト!$J$78=1,$C$4&amp;INDIRECT("$C33")&amp;RIGHT(INDIRECT("$H33"),1),$C$4&amp;INDIRECT("$C33"))</f>
        <v>小学</v>
      </c>
      <c r="BL33" s="214" t="str">
        <f ca="1">IFERROR(VLOOKUP($BK33,クラス・種目リスト!$A$67:$H$82,3,FALSE),"-")</f>
        <v>-</v>
      </c>
      <c r="BM33" s="214" t="str">
        <f ca="1">IFERROR(VLOOKUP($BK33,クラス・種目リスト!$A$67:$H$82,4,FALSE),"-")</f>
        <v>-</v>
      </c>
      <c r="BN33" s="214" t="str">
        <f ca="1">IFERROR(VLOOKUP($BK33,クラス・種目リスト!$A$67:$H$82,5,FALSE),"-")</f>
        <v>-</v>
      </c>
      <c r="BO33" s="214" t="str">
        <f ca="1">IFERROR(VLOOKUP($BK33,クラス・種目リスト!$A$67:$H$82,6,FALSE),"-")</f>
        <v>-</v>
      </c>
      <c r="BP33" s="214" t="str">
        <f ca="1">IFERROR(VLOOKUP($BK33,クラス・種目リスト!$A$67:$H$82,7,FALSE),"-")</f>
        <v>-</v>
      </c>
      <c r="BQ33" s="214" t="str">
        <f ca="1">IFERROR(VLOOKUP($BK33,クラス・種目リスト!$A$67:$H$82,8,FALSE),"-")</f>
        <v>-</v>
      </c>
      <c r="BR33" s="243"/>
      <c r="BS33" s="186" t="str">
        <f t="array" aca="1" ref="BS33" ca="1">IFERROR(VLOOKUP(INDIRECT("N33"),クラス・種目リスト!$A$2:$AF$48,3,FALSE),"-")</f>
        <v>-</v>
      </c>
      <c r="BT33" s="186" t="str">
        <f t="array" aca="1" ref="BT33" ca="1">IFERROR(VLOOKUP(INDIRECT("N33"),クラス・種目リスト!$A$2:$AF$48,4,FALSE),"-")</f>
        <v>-</v>
      </c>
      <c r="BU33" s="186" t="str">
        <f t="array" aca="1" ref="BU33" ca="1">IFERROR(VLOOKUP(INDIRECT("N33"),クラス・種目リスト!$A$2:$AF$48,5,FALSE),"-")</f>
        <v>-</v>
      </c>
      <c r="BV33" s="186" t="str">
        <f t="array" aca="1" ref="BV33" ca="1">IFERROR(VLOOKUP(INDIRECT("N33"),クラス・種目リスト!$A$2:$AF$48,6,FALSE),"-")</f>
        <v>-</v>
      </c>
      <c r="BW33" s="186" t="str">
        <f t="array" aca="1" ref="BW33" ca="1">IFERROR(VLOOKUP(INDIRECT("N33"),クラス・種目リスト!$A$2:$AF$48,7,FALSE),"-")</f>
        <v>-</v>
      </c>
      <c r="BX33" s="186" t="str">
        <f t="array" aca="1" ref="BX33" ca="1">IFERROR(VLOOKUP(INDIRECT("N33"),クラス・種目リスト!$A$2:$AF$48,8,FALSE),"-")</f>
        <v>-</v>
      </c>
      <c r="BY33" s="186" t="str">
        <f t="array" aca="1" ref="BY33" ca="1">IFERROR(VLOOKUP(INDIRECT("N33"),クラス・種目リスト!$A$2:$AF$48,9,FALSE),"-")</f>
        <v>-</v>
      </c>
      <c r="BZ33" s="186" t="str">
        <f t="array" aca="1" ref="BZ33" ca="1">IFERROR(VLOOKUP(INDIRECT("N33"),クラス・種目リスト!$A$2:$AF$48,10,FALSE),"-")</f>
        <v>-</v>
      </c>
      <c r="CA33" s="186" t="str">
        <f t="array" aca="1" ref="CA33" ca="1">IFERROR(VLOOKUP(INDIRECT("N33"),クラス・種目リスト!$A$2:$AF$48,11,FALSE),"-")</f>
        <v>-</v>
      </c>
      <c r="CB33" s="186" t="str">
        <f t="array" aca="1" ref="CB33" ca="1">IFERROR(VLOOKUP(INDIRECT("N33"),クラス・種目リスト!$A$2:$AF$48,12,FALSE),"-")</f>
        <v>-</v>
      </c>
      <c r="CC33" s="186" t="str">
        <f t="array" aca="1" ref="CC33" ca="1">IFERROR(VLOOKUP(INDIRECT("N33"),クラス・種目リスト!$A$2:$AF$48,13,FALSE),"-")</f>
        <v>-</v>
      </c>
      <c r="CD33" s="186" t="str">
        <f t="array" aca="1" ref="CD33" ca="1">IFERROR(VLOOKUP(INDIRECT("N33"),クラス・種目リスト!$A$2:$AF$48,14,FALSE),"-")</f>
        <v>-</v>
      </c>
      <c r="CE33" s="186" t="str">
        <f t="array" aca="1" ref="CE33" ca="1">IFERROR(VLOOKUP(INDIRECT("N33"),クラス・種目リスト!$A$2:$AF$48,15,FALSE),"-")</f>
        <v>-</v>
      </c>
      <c r="CF33" s="186" t="str">
        <f t="array" aca="1" ref="CF33" ca="1">IFERROR(VLOOKUP(INDIRECT("N33"),クラス・種目リスト!$A$2:$AF$48,16,FALSE),"-")</f>
        <v>-</v>
      </c>
      <c r="CG33" s="186" t="str">
        <f t="array" aca="1" ref="CG33" ca="1">IFERROR(VLOOKUP(INDIRECT("N33"),クラス・種目リスト!$A$2:$AF$48,17,FALSE),"-")</f>
        <v>-</v>
      </c>
      <c r="CH33" s="186">
        <f t="shared" ca="1" si="15"/>
        <v>0</v>
      </c>
      <c r="CI33" s="186"/>
      <c r="CJ33" s="186"/>
      <c r="CK33" s="186"/>
      <c r="CL33" s="186"/>
      <c r="CM33" s="186" t="str">
        <f t="array" aca="1" ref="CM33" ca="1">IFERROR(VLOOKUP(INDIRECT("X33"),クラス・種目リスト!$A$2:$AF$48,3,FALSE),"-")</f>
        <v>-</v>
      </c>
      <c r="CN33" s="186" t="str">
        <f t="array" aca="1" ref="CN33" ca="1">IFERROR(VLOOKUP(INDIRECT("X33"),クラス・種目リスト!$A$2:$AF$48,4,FALSE),"-")</f>
        <v>-</v>
      </c>
      <c r="CO33" s="186" t="str">
        <f t="array" aca="1" ref="CO33" ca="1">IFERROR(VLOOKUP(INDIRECT("X33"),クラス・種目リスト!$A$2:$AF$48,5,FALSE),"-")</f>
        <v>-</v>
      </c>
      <c r="CP33" s="186" t="str">
        <f t="array" aca="1" ref="CP33" ca="1">IFERROR(VLOOKUP(INDIRECT("X33"),クラス・種目リスト!$A$2:$AF$48,6,FALSE),"-")</f>
        <v>-</v>
      </c>
      <c r="CQ33" s="186" t="str">
        <f t="array" aca="1" ref="CQ33" ca="1">IFERROR(VLOOKUP(INDIRECT("X33"),クラス・種目リスト!$A$2:$AF$48,7,FALSE),"-")</f>
        <v>-</v>
      </c>
      <c r="CR33" s="186" t="str">
        <f t="array" aca="1" ref="CR33" ca="1">IFERROR(VLOOKUP(INDIRECT("X33"),クラス・種目リスト!$A$2:$AF$48,8,FALSE),"-")</f>
        <v>-</v>
      </c>
      <c r="CS33" s="186" t="str">
        <f t="array" aca="1" ref="CS33" ca="1">IFERROR(VLOOKUP(INDIRECT("X33"),クラス・種目リスト!$A$2:$AF$48,9,FALSE),"-")</f>
        <v>-</v>
      </c>
      <c r="CT33" s="186" t="str">
        <f t="array" aca="1" ref="CT33" ca="1">IFERROR(VLOOKUP(INDIRECT("X33"),クラス・種目リスト!$A$2:$AF$48,10,FALSE),"-")</f>
        <v>-</v>
      </c>
      <c r="CU33" s="186" t="str">
        <f t="array" aca="1" ref="CU33" ca="1">IFERROR(VLOOKUP(INDIRECT("X33"),クラス・種目リスト!$A$2:$AF$48,11,FALSE),"-")</f>
        <v>-</v>
      </c>
      <c r="CV33" s="186" t="str">
        <f t="array" aca="1" ref="CV33" ca="1">IFERROR(VLOOKUP(INDIRECT("X33"),クラス・種目リスト!$A$2:$AF$48,12,FALSE),"-")</f>
        <v>-</v>
      </c>
      <c r="CW33" s="186" t="str">
        <f t="array" aca="1" ref="CW33" ca="1">IFERROR(VLOOKUP(INDIRECT("X33"),クラス・種目リスト!$A$2:$AF$48,13,FALSE),"-")</f>
        <v>-</v>
      </c>
      <c r="CX33" s="186" t="str">
        <f t="array" aca="1" ref="CX33" ca="1">IFERROR(VLOOKUP(INDIRECT("X33"),クラス・種目リスト!$A$2:$AF$48,14,FALSE),"-")</f>
        <v>-</v>
      </c>
      <c r="CY33" s="186" t="str">
        <f t="array" aca="1" ref="CY33" ca="1">IFERROR(VLOOKUP(INDIRECT("X33"),クラス・種目リスト!$A$2:$AF$48,15,FALSE),"-")</f>
        <v>-</v>
      </c>
      <c r="CZ33" s="186" t="str">
        <f t="array" aca="1" ref="CZ33" ca="1">IFERROR(VLOOKUP(INDIRECT("X33"),クラス・種目リスト!$A$2:$AF$48,16,FALSE),"-")</f>
        <v>-</v>
      </c>
      <c r="DA33" s="186" t="str">
        <f t="array" aca="1" ref="DA33" ca="1">IFERROR(VLOOKUP(INDIRECT("X33"),クラス・種目リスト!$A$2:$AF$48,17,FALSE),"-")</f>
        <v>-</v>
      </c>
      <c r="DB33" s="186">
        <f t="shared" ca="1" si="12"/>
        <v>0</v>
      </c>
      <c r="DC33" s="186"/>
      <c r="DD33" s="186"/>
      <c r="DE33" s="186"/>
      <c r="DF33" s="186"/>
      <c r="DG33" s="186" t="str">
        <f t="array" aca="1" ref="DG33" ca="1">IFERROR(VLOOKUP(INDIRECT("AL33"),クラス・種目リスト!$A$2:$AF$48,18,FALSE),"-")</f>
        <v>-</v>
      </c>
      <c r="DH33" s="186" t="str">
        <f t="array" aca="1" ref="DH33" ca="1">IFERROR(VLOOKUP(INDIRECT("AL33"),クラス・種目リスト!$A$2:$AF$48,19,FALSE),"-")</f>
        <v>-</v>
      </c>
      <c r="DI33" s="186" t="str">
        <f t="array" aca="1" ref="DI33" ca="1">IFERROR(VLOOKUP(INDIRECT("AL33"),クラス・種目リスト!$A$2:$AF$48,20,FALSE),"-")</f>
        <v>-</v>
      </c>
      <c r="DJ33" s="186" t="str">
        <f t="array" aca="1" ref="DJ33" ca="1">IFERROR(VLOOKUP(INDIRECT("AL33"),クラス・種目リスト!$A$2:$AF$48,21,FALSE),"-")</f>
        <v>-</v>
      </c>
      <c r="DK33" s="186" t="str">
        <f t="array" aca="1" ref="DK33" ca="1">IFERROR(VLOOKUP(INDIRECT("AL33"),クラス・種目リスト!$A$2:$AF$48,22,FALSE),"-")</f>
        <v>-</v>
      </c>
      <c r="DL33" s="186" t="str">
        <f t="array" aca="1" ref="DL33" ca="1">IFERROR(VLOOKUP(INDIRECT("AL33"),クラス・種目リスト!$A$2:$AF$48,23,FALSE),"-")</f>
        <v>-</v>
      </c>
      <c r="DM33" s="186" t="str">
        <f t="array" aca="1" ref="DM33" ca="1">IFERROR(VLOOKUP(INDIRECT("AL33"),クラス・種目リスト!$A$2:$AF$48,24,FALSE),"-")</f>
        <v>-</v>
      </c>
      <c r="DN33" s="186" t="str">
        <f t="array" aca="1" ref="DN33" ca="1">IFERROR(VLOOKUP(INDIRECT("AL33"),クラス・種目リスト!$A$2:$AF$48,25,FALSE),"-")</f>
        <v>-</v>
      </c>
      <c r="DO33" s="186" t="str">
        <f t="array" aca="1" ref="DO33" ca="1">IFERROR(VLOOKUP(INDIRECT("AL33"),クラス・種目リスト!$A$2:$AF$48,26,FALSE),"-")</f>
        <v>-</v>
      </c>
      <c r="DP33" s="186" t="str">
        <f t="array" aca="1" ref="DP33" ca="1">IFERROR(VLOOKUP(INDIRECT("AL33"),クラス・種目リスト!$A$2:$AF$48,27,FALSE),"-")</f>
        <v>-</v>
      </c>
      <c r="DQ33" s="186" t="str">
        <f t="array" aca="1" ref="DQ33" ca="1">IFERROR(VLOOKUP(INDIRECT("AL33"),クラス・種目リスト!$A$2:$AF$48,28,FALSE),"-")</f>
        <v>-</v>
      </c>
      <c r="DR33" s="186" t="str">
        <f t="array" aca="1" ref="DR33" ca="1">IFERROR(VLOOKUP(INDIRECT("AL33"),クラス・種目リスト!$A$2:$AF$48,29,FALSE),"-")</f>
        <v>-</v>
      </c>
      <c r="DS33" s="186" t="str">
        <f t="array" aca="1" ref="DS33" ca="1">IFERROR(VLOOKUP(INDIRECT("AL33"),クラス・種目リスト!$A$2:$AF$48,30,FALSE),"-")</f>
        <v>-</v>
      </c>
      <c r="DT33" s="186" t="str">
        <f t="array" aca="1" ref="DT33" ca="1">IFERROR(VLOOKUP(INDIRECT("AL33"),クラス・種目リスト!$A$2:$AF$48,31,FALSE),"-")</f>
        <v>-</v>
      </c>
      <c r="DU33" s="186" t="str">
        <f t="array" aca="1" ref="DU33" ca="1">IFERROR(VLOOKUP(INDIRECT("AL33"),クラス・種目リスト!$A$2:$AF$48,32,FALSE),"-")</f>
        <v>-</v>
      </c>
      <c r="DV33" s="186">
        <f t="shared" ca="1" si="5"/>
        <v>0</v>
      </c>
      <c r="EA33" s="186" t="str">
        <f t="array" aca="1" ref="EA33" ca="1">IFERROR(VLOOKUP(INDIRECT("AV33"),クラス・種目リスト!$A$2:$AF$48,18,FALSE),"-")</f>
        <v>-</v>
      </c>
      <c r="EB33" s="186" t="str">
        <f t="array" aca="1" ref="EB33" ca="1">IFERROR(VLOOKUP(INDIRECT("AV33"),クラス・種目リスト!$A$2:$AF$48,19,FALSE),"-")</f>
        <v>-</v>
      </c>
      <c r="EC33" s="186" t="str">
        <f t="array" aca="1" ref="EC33" ca="1">IFERROR(VLOOKUP(INDIRECT("AV33"),クラス・種目リスト!$A$2:$AF$48,20,FALSE),"-")</f>
        <v>-</v>
      </c>
      <c r="ED33" s="186" t="str">
        <f t="array" aca="1" ref="ED33" ca="1">IFERROR(VLOOKUP(INDIRECT("AV33"),クラス・種目リスト!$A$2:$AF$48,21,FALSE),"-")</f>
        <v>-</v>
      </c>
      <c r="EE33" s="186" t="str">
        <f t="array" aca="1" ref="EE33" ca="1">IFERROR(VLOOKUP(INDIRECT("AV33"),クラス・種目リスト!$A$2:$AF$48,22,FALSE),"-")</f>
        <v>-</v>
      </c>
      <c r="EF33" s="186" t="str">
        <f t="array" aca="1" ref="EF33" ca="1">IFERROR(VLOOKUP(INDIRECT("AV33"),クラス・種目リスト!$A$2:$AF$48,23,FALSE),"-")</f>
        <v>-</v>
      </c>
      <c r="EG33" s="186" t="str">
        <f t="array" aca="1" ref="EG33" ca="1">IFERROR(VLOOKUP(INDIRECT("AV33"),クラス・種目リスト!$A$2:$AF$48,24,FALSE),"-")</f>
        <v>-</v>
      </c>
      <c r="EH33" s="186" t="str">
        <f t="array" aca="1" ref="EH33" ca="1">IFERROR(VLOOKUP(INDIRECT("AV33"),クラス・種目リスト!$A$2:$AF$48,25,FALSE),"-")</f>
        <v>-</v>
      </c>
      <c r="EI33" s="186" t="str">
        <f t="array" aca="1" ref="EI33" ca="1">IFERROR(VLOOKUP(INDIRECT("AV33"),クラス・種目リスト!$A$2:$AF$48,26,FALSE),"-")</f>
        <v>-</v>
      </c>
      <c r="EJ33" s="186" t="str">
        <f t="array" aca="1" ref="EJ33" ca="1">IFERROR(VLOOKUP(INDIRECT("AV33"),クラス・種目リスト!$A$2:$AF$48,27,FALSE),"-")</f>
        <v>-</v>
      </c>
      <c r="EK33" s="186" t="str">
        <f t="array" aca="1" ref="EK33" ca="1">IFERROR(VLOOKUP(INDIRECT("AV33"),クラス・種目リスト!$A$2:$AF$48,28,FALSE),"-")</f>
        <v>-</v>
      </c>
      <c r="EL33" s="186" t="str">
        <f t="array" aca="1" ref="EL33" ca="1">IFERROR(VLOOKUP(INDIRECT("AV33"),クラス・種目リスト!$A$2:$AF$48,29,FALSE),"-")</f>
        <v>-</v>
      </c>
      <c r="EM33" s="186" t="str">
        <f t="array" aca="1" ref="EM33" ca="1">IFERROR(VLOOKUP(INDIRECT("AV33"),クラス・種目リスト!$A$2:$AF$48,30,FALSE),"-")</f>
        <v>-</v>
      </c>
      <c r="EN33" s="186" t="str">
        <f t="array" aca="1" ref="EN33" ca="1">IFERROR(VLOOKUP(INDIRECT("AV33"),クラス・種目リスト!$A$2:$AF$48,31,FALSE),"-")</f>
        <v>-</v>
      </c>
      <c r="EO33" s="186" t="str">
        <f t="array" aca="1" ref="EO33" ca="1">IFERROR(VLOOKUP(INDIRECT("AV33"),クラス・種目リスト!$A$2:$AF$48,32,FALSE),"-")</f>
        <v>-</v>
      </c>
      <c r="EP33" s="186">
        <f t="shared" ca="1" si="6"/>
        <v>0</v>
      </c>
      <c r="EQ33" s="186"/>
      <c r="ER33" s="186"/>
      <c r="ES33" s="186"/>
      <c r="ET33" s="186"/>
      <c r="EV33" s="39">
        <f t="array" aca="1" ref="EV33" ca="1">IF(INDIRECT("O33")="-",0,COUNTA(INDIRECT("O33")))+IF(INDIRECT("Y33")="-",0,COUNTA(INDIRECT("Y33")))+IF(INDIRECT("AM33")="-",0,COUNTA(INDIRECT("AM33")))+IF(INDIRECT("AW33")="-",0,COUNTA(INDIRECT("AW33")))</f>
        <v>0</v>
      </c>
    </row>
    <row r="34" spans="1:152" ht="19.5" customHeight="1" x14ac:dyDescent="0.15">
      <c r="A34" s="72" t="s">
        <v>3</v>
      </c>
      <c r="B34" s="73" t="str">
        <f t="shared" si="4"/>
        <v/>
      </c>
      <c r="C34" s="74"/>
      <c r="D34" s="80"/>
      <c r="E34" s="81"/>
      <c r="F34" s="82"/>
      <c r="G34" s="83"/>
      <c r="H34" s="84"/>
      <c r="I34" s="121" t="str">
        <f t="shared" si="7"/>
        <v/>
      </c>
      <c r="J34" s="122" t="str">
        <f t="shared" si="8"/>
        <v/>
      </c>
      <c r="K34" s="128"/>
      <c r="L34" s="122" t="str">
        <f t="shared" si="9"/>
        <v/>
      </c>
      <c r="M34" s="125"/>
      <c r="N34" s="125"/>
      <c r="O34" s="126"/>
      <c r="P34" s="127"/>
      <c r="Q34" s="143"/>
      <c r="R34" s="127"/>
      <c r="S34" s="144"/>
      <c r="T34" s="127"/>
      <c r="U34" s="144"/>
      <c r="V34" s="145" t="str">
        <f t="shared" si="13"/>
        <v/>
      </c>
      <c r="W34" s="148"/>
      <c r="X34" s="149"/>
      <c r="Y34" s="126"/>
      <c r="Z34" s="127"/>
      <c r="AA34" s="143"/>
      <c r="AB34" s="157"/>
      <c r="AC34" s="144"/>
      <c r="AD34" s="158"/>
      <c r="AE34" s="144"/>
      <c r="AF34" s="145" t="str">
        <f t="shared" si="14"/>
        <v/>
      </c>
      <c r="AG34" s="146"/>
      <c r="AH34" s="147"/>
      <c r="AI34" s="174" t="str">
        <f t="shared" si="10"/>
        <v>-</v>
      </c>
      <c r="AJ34" s="79"/>
      <c r="AK34" s="52"/>
      <c r="AL34" s="159"/>
      <c r="AM34" s="59"/>
      <c r="AN34" s="112"/>
      <c r="AO34" s="112"/>
      <c r="AP34" s="112"/>
      <c r="AQ34" s="112"/>
      <c r="AR34" s="112"/>
      <c r="AS34" s="112"/>
      <c r="AT34" s="59"/>
      <c r="AU34" s="59"/>
      <c r="AV34" s="159"/>
      <c r="AW34" s="59"/>
      <c r="AX34" s="112"/>
      <c r="AY34" s="112"/>
      <c r="AZ34" s="112"/>
      <c r="BA34" s="112"/>
      <c r="BB34" s="112"/>
      <c r="BC34" s="112"/>
      <c r="BD34" s="59"/>
      <c r="BE34" s="146"/>
      <c r="BF34" s="212"/>
      <c r="BG34" s="174" t="str">
        <f t="shared" si="11"/>
        <v>-</v>
      </c>
      <c r="BH34" s="174" t="str">
        <f t="array" aca="1" ref="BH34" ca="1">IF(INDIRECT("D34")="","",IFERROR(HLOOKUP($E$4,$BL$2:$BW$3,2,FALSE),""))</f>
        <v/>
      </c>
      <c r="BI34" s="52"/>
      <c r="BJ34" s="87"/>
      <c r="BK34" s="213" t="str">
        <f t="array" aca="1" ref="BK34" ca="1">IF(クラス・種目リスト!$J$78=1,$C$4&amp;INDIRECT("$C34")&amp;RIGHT(INDIRECT("$H34"),1),$C$4&amp;INDIRECT("$C34"))</f>
        <v>小学</v>
      </c>
      <c r="BL34" s="214" t="str">
        <f ca="1">IFERROR(VLOOKUP($BK34,クラス・種目リスト!$A$67:$H$82,3,FALSE),"-")</f>
        <v>-</v>
      </c>
      <c r="BM34" s="214" t="str">
        <f ca="1">IFERROR(VLOOKUP($BK34,クラス・種目リスト!$A$67:$H$82,4,FALSE),"-")</f>
        <v>-</v>
      </c>
      <c r="BN34" s="214" t="str">
        <f ca="1">IFERROR(VLOOKUP($BK34,クラス・種目リスト!$A$67:$H$82,5,FALSE),"-")</f>
        <v>-</v>
      </c>
      <c r="BO34" s="214" t="str">
        <f ca="1">IFERROR(VLOOKUP($BK34,クラス・種目リスト!$A$67:$H$82,6,FALSE),"-")</f>
        <v>-</v>
      </c>
      <c r="BP34" s="214" t="str">
        <f ca="1">IFERROR(VLOOKUP($BK34,クラス・種目リスト!$A$67:$H$82,7,FALSE),"-")</f>
        <v>-</v>
      </c>
      <c r="BQ34" s="214" t="str">
        <f ca="1">IFERROR(VLOOKUP($BK34,クラス・種目リスト!$A$67:$H$82,8,FALSE),"-")</f>
        <v>-</v>
      </c>
      <c r="BR34" s="243"/>
      <c r="BS34" s="186" t="str">
        <f t="array" aca="1" ref="BS34" ca="1">IFERROR(VLOOKUP(INDIRECT("N34"),クラス・種目リスト!$A$2:$AF$48,3,FALSE),"-")</f>
        <v>-</v>
      </c>
      <c r="BT34" s="186" t="str">
        <f t="array" aca="1" ref="BT34" ca="1">IFERROR(VLOOKUP(INDIRECT("N34"),クラス・種目リスト!$A$2:$AF$48,4,FALSE),"-")</f>
        <v>-</v>
      </c>
      <c r="BU34" s="186" t="str">
        <f t="array" aca="1" ref="BU34" ca="1">IFERROR(VLOOKUP(INDIRECT("N34"),クラス・種目リスト!$A$2:$AF$48,5,FALSE),"-")</f>
        <v>-</v>
      </c>
      <c r="BV34" s="186" t="str">
        <f t="array" aca="1" ref="BV34" ca="1">IFERROR(VLOOKUP(INDIRECT("N34"),クラス・種目リスト!$A$2:$AF$48,6,FALSE),"-")</f>
        <v>-</v>
      </c>
      <c r="BW34" s="186" t="str">
        <f t="array" aca="1" ref="BW34" ca="1">IFERROR(VLOOKUP(INDIRECT("N34"),クラス・種目リスト!$A$2:$AF$48,7,FALSE),"-")</f>
        <v>-</v>
      </c>
      <c r="BX34" s="186" t="str">
        <f t="array" aca="1" ref="BX34" ca="1">IFERROR(VLOOKUP(INDIRECT("N34"),クラス・種目リスト!$A$2:$AF$48,8,FALSE),"-")</f>
        <v>-</v>
      </c>
      <c r="BY34" s="186" t="str">
        <f t="array" aca="1" ref="BY34" ca="1">IFERROR(VLOOKUP(INDIRECT("N34"),クラス・種目リスト!$A$2:$AF$48,9,FALSE),"-")</f>
        <v>-</v>
      </c>
      <c r="BZ34" s="186" t="str">
        <f t="array" aca="1" ref="BZ34" ca="1">IFERROR(VLOOKUP(INDIRECT("N34"),クラス・種目リスト!$A$2:$AF$48,10,FALSE),"-")</f>
        <v>-</v>
      </c>
      <c r="CA34" s="186" t="str">
        <f t="array" aca="1" ref="CA34" ca="1">IFERROR(VLOOKUP(INDIRECT("N34"),クラス・種目リスト!$A$2:$AF$48,11,FALSE),"-")</f>
        <v>-</v>
      </c>
      <c r="CB34" s="186" t="str">
        <f t="array" aca="1" ref="CB34" ca="1">IFERROR(VLOOKUP(INDIRECT("N34"),クラス・種目リスト!$A$2:$AF$48,12,FALSE),"-")</f>
        <v>-</v>
      </c>
      <c r="CC34" s="186" t="str">
        <f t="array" aca="1" ref="CC34" ca="1">IFERROR(VLOOKUP(INDIRECT("N34"),クラス・種目リスト!$A$2:$AF$48,13,FALSE),"-")</f>
        <v>-</v>
      </c>
      <c r="CD34" s="186" t="str">
        <f t="array" aca="1" ref="CD34" ca="1">IFERROR(VLOOKUP(INDIRECT("N34"),クラス・種目リスト!$A$2:$AF$48,14,FALSE),"-")</f>
        <v>-</v>
      </c>
      <c r="CE34" s="186" t="str">
        <f t="array" aca="1" ref="CE34" ca="1">IFERROR(VLOOKUP(INDIRECT("N34"),クラス・種目リスト!$A$2:$AF$48,15,FALSE),"-")</f>
        <v>-</v>
      </c>
      <c r="CF34" s="186" t="str">
        <f t="array" aca="1" ref="CF34" ca="1">IFERROR(VLOOKUP(INDIRECT("N34"),クラス・種目リスト!$A$2:$AF$48,16,FALSE),"-")</f>
        <v>-</v>
      </c>
      <c r="CG34" s="186" t="str">
        <f t="array" aca="1" ref="CG34" ca="1">IFERROR(VLOOKUP(INDIRECT("N34"),クラス・種目リスト!$A$2:$AF$48,17,FALSE),"-")</f>
        <v>-</v>
      </c>
      <c r="CH34" s="186">
        <f t="shared" ca="1" si="15"/>
        <v>0</v>
      </c>
      <c r="CI34" s="186"/>
      <c r="CJ34" s="186"/>
      <c r="CK34" s="186"/>
      <c r="CL34" s="186"/>
      <c r="CM34" s="186" t="str">
        <f t="array" aca="1" ref="CM34" ca="1">IFERROR(VLOOKUP(INDIRECT("X34"),クラス・種目リスト!$A$2:$AF$48,3,FALSE),"-")</f>
        <v>-</v>
      </c>
      <c r="CN34" s="186" t="str">
        <f t="array" aca="1" ref="CN34" ca="1">IFERROR(VLOOKUP(INDIRECT("X34"),クラス・種目リスト!$A$2:$AF$48,4,FALSE),"-")</f>
        <v>-</v>
      </c>
      <c r="CO34" s="186" t="str">
        <f t="array" aca="1" ref="CO34" ca="1">IFERROR(VLOOKUP(INDIRECT("X34"),クラス・種目リスト!$A$2:$AF$48,5,FALSE),"-")</f>
        <v>-</v>
      </c>
      <c r="CP34" s="186" t="str">
        <f t="array" aca="1" ref="CP34" ca="1">IFERROR(VLOOKUP(INDIRECT("X34"),クラス・種目リスト!$A$2:$AF$48,6,FALSE),"-")</f>
        <v>-</v>
      </c>
      <c r="CQ34" s="186" t="str">
        <f t="array" aca="1" ref="CQ34" ca="1">IFERROR(VLOOKUP(INDIRECT("X34"),クラス・種目リスト!$A$2:$AF$48,7,FALSE),"-")</f>
        <v>-</v>
      </c>
      <c r="CR34" s="186" t="str">
        <f t="array" aca="1" ref="CR34" ca="1">IFERROR(VLOOKUP(INDIRECT("X34"),クラス・種目リスト!$A$2:$AF$48,8,FALSE),"-")</f>
        <v>-</v>
      </c>
      <c r="CS34" s="186" t="str">
        <f t="array" aca="1" ref="CS34" ca="1">IFERROR(VLOOKUP(INDIRECT("X34"),クラス・種目リスト!$A$2:$AF$48,9,FALSE),"-")</f>
        <v>-</v>
      </c>
      <c r="CT34" s="186" t="str">
        <f t="array" aca="1" ref="CT34" ca="1">IFERROR(VLOOKUP(INDIRECT("X34"),クラス・種目リスト!$A$2:$AF$48,10,FALSE),"-")</f>
        <v>-</v>
      </c>
      <c r="CU34" s="186" t="str">
        <f t="array" aca="1" ref="CU34" ca="1">IFERROR(VLOOKUP(INDIRECT("X34"),クラス・種目リスト!$A$2:$AF$48,11,FALSE),"-")</f>
        <v>-</v>
      </c>
      <c r="CV34" s="186" t="str">
        <f t="array" aca="1" ref="CV34" ca="1">IFERROR(VLOOKUP(INDIRECT("X34"),クラス・種目リスト!$A$2:$AF$48,12,FALSE),"-")</f>
        <v>-</v>
      </c>
      <c r="CW34" s="186" t="str">
        <f t="array" aca="1" ref="CW34" ca="1">IFERROR(VLOOKUP(INDIRECT("X34"),クラス・種目リスト!$A$2:$AF$48,13,FALSE),"-")</f>
        <v>-</v>
      </c>
      <c r="CX34" s="186" t="str">
        <f t="array" aca="1" ref="CX34" ca="1">IFERROR(VLOOKUP(INDIRECT("X34"),クラス・種目リスト!$A$2:$AF$48,14,FALSE),"-")</f>
        <v>-</v>
      </c>
      <c r="CY34" s="186" t="str">
        <f t="array" aca="1" ref="CY34" ca="1">IFERROR(VLOOKUP(INDIRECT("X34"),クラス・種目リスト!$A$2:$AF$48,15,FALSE),"-")</f>
        <v>-</v>
      </c>
      <c r="CZ34" s="186" t="str">
        <f t="array" aca="1" ref="CZ34" ca="1">IFERROR(VLOOKUP(INDIRECT("X34"),クラス・種目リスト!$A$2:$AF$48,16,FALSE),"-")</f>
        <v>-</v>
      </c>
      <c r="DA34" s="186" t="str">
        <f t="array" aca="1" ref="DA34" ca="1">IFERROR(VLOOKUP(INDIRECT("X34"),クラス・種目リスト!$A$2:$AF$48,17,FALSE),"-")</f>
        <v>-</v>
      </c>
      <c r="DB34" s="186">
        <f t="shared" ca="1" si="12"/>
        <v>0</v>
      </c>
      <c r="DC34" s="186"/>
      <c r="DD34" s="186"/>
      <c r="DE34" s="186"/>
      <c r="DF34" s="186"/>
      <c r="DG34" s="186" t="str">
        <f t="array" aca="1" ref="DG34" ca="1">IFERROR(VLOOKUP(INDIRECT("AL34"),クラス・種目リスト!$A$2:$AF$48,18,FALSE),"-")</f>
        <v>-</v>
      </c>
      <c r="DH34" s="186" t="str">
        <f t="array" aca="1" ref="DH34" ca="1">IFERROR(VLOOKUP(INDIRECT("AL34"),クラス・種目リスト!$A$2:$AF$48,19,FALSE),"-")</f>
        <v>-</v>
      </c>
      <c r="DI34" s="186" t="str">
        <f t="array" aca="1" ref="DI34" ca="1">IFERROR(VLOOKUP(INDIRECT("AL34"),クラス・種目リスト!$A$2:$AF$48,20,FALSE),"-")</f>
        <v>-</v>
      </c>
      <c r="DJ34" s="186" t="str">
        <f t="array" aca="1" ref="DJ34" ca="1">IFERROR(VLOOKUP(INDIRECT("AL34"),クラス・種目リスト!$A$2:$AF$48,21,FALSE),"-")</f>
        <v>-</v>
      </c>
      <c r="DK34" s="186" t="str">
        <f t="array" aca="1" ref="DK34" ca="1">IFERROR(VLOOKUP(INDIRECT("AL34"),クラス・種目リスト!$A$2:$AF$48,22,FALSE),"-")</f>
        <v>-</v>
      </c>
      <c r="DL34" s="186" t="str">
        <f t="array" aca="1" ref="DL34" ca="1">IFERROR(VLOOKUP(INDIRECT("AL34"),クラス・種目リスト!$A$2:$AF$48,23,FALSE),"-")</f>
        <v>-</v>
      </c>
      <c r="DM34" s="186" t="str">
        <f t="array" aca="1" ref="DM34" ca="1">IFERROR(VLOOKUP(INDIRECT("AL34"),クラス・種目リスト!$A$2:$AF$48,24,FALSE),"-")</f>
        <v>-</v>
      </c>
      <c r="DN34" s="186" t="str">
        <f t="array" aca="1" ref="DN34" ca="1">IFERROR(VLOOKUP(INDIRECT("AL34"),クラス・種目リスト!$A$2:$AF$48,25,FALSE),"-")</f>
        <v>-</v>
      </c>
      <c r="DO34" s="186" t="str">
        <f t="array" aca="1" ref="DO34" ca="1">IFERROR(VLOOKUP(INDIRECT("AL34"),クラス・種目リスト!$A$2:$AF$48,26,FALSE),"-")</f>
        <v>-</v>
      </c>
      <c r="DP34" s="186" t="str">
        <f t="array" aca="1" ref="DP34" ca="1">IFERROR(VLOOKUP(INDIRECT("AL34"),クラス・種目リスト!$A$2:$AF$48,27,FALSE),"-")</f>
        <v>-</v>
      </c>
      <c r="DQ34" s="186" t="str">
        <f t="array" aca="1" ref="DQ34" ca="1">IFERROR(VLOOKUP(INDIRECT("AL34"),クラス・種目リスト!$A$2:$AF$48,28,FALSE),"-")</f>
        <v>-</v>
      </c>
      <c r="DR34" s="186" t="str">
        <f t="array" aca="1" ref="DR34" ca="1">IFERROR(VLOOKUP(INDIRECT("AL34"),クラス・種目リスト!$A$2:$AF$48,29,FALSE),"-")</f>
        <v>-</v>
      </c>
      <c r="DS34" s="186" t="str">
        <f t="array" aca="1" ref="DS34" ca="1">IFERROR(VLOOKUP(INDIRECT("AL34"),クラス・種目リスト!$A$2:$AF$48,30,FALSE),"-")</f>
        <v>-</v>
      </c>
      <c r="DT34" s="186" t="str">
        <f t="array" aca="1" ref="DT34" ca="1">IFERROR(VLOOKUP(INDIRECT("AL34"),クラス・種目リスト!$A$2:$AF$48,31,FALSE),"-")</f>
        <v>-</v>
      </c>
      <c r="DU34" s="186" t="str">
        <f t="array" aca="1" ref="DU34" ca="1">IFERROR(VLOOKUP(INDIRECT("AL34"),クラス・種目リスト!$A$2:$AF$48,32,FALSE),"-")</f>
        <v>-</v>
      </c>
      <c r="DV34" s="186">
        <f t="shared" ca="1" si="5"/>
        <v>0</v>
      </c>
      <c r="EA34" s="186" t="str">
        <f t="array" aca="1" ref="EA34" ca="1">IFERROR(VLOOKUP(INDIRECT("AV34"),クラス・種目リスト!$A$2:$AF$48,18,FALSE),"-")</f>
        <v>-</v>
      </c>
      <c r="EB34" s="186" t="str">
        <f t="array" aca="1" ref="EB34" ca="1">IFERROR(VLOOKUP(INDIRECT("AV34"),クラス・種目リスト!$A$2:$AF$48,19,FALSE),"-")</f>
        <v>-</v>
      </c>
      <c r="EC34" s="186" t="str">
        <f t="array" aca="1" ref="EC34" ca="1">IFERROR(VLOOKUP(INDIRECT("AV34"),クラス・種目リスト!$A$2:$AF$48,20,FALSE),"-")</f>
        <v>-</v>
      </c>
      <c r="ED34" s="186" t="str">
        <f t="array" aca="1" ref="ED34" ca="1">IFERROR(VLOOKUP(INDIRECT("AV34"),クラス・種目リスト!$A$2:$AF$48,21,FALSE),"-")</f>
        <v>-</v>
      </c>
      <c r="EE34" s="186" t="str">
        <f t="array" aca="1" ref="EE34" ca="1">IFERROR(VLOOKUP(INDIRECT("AV34"),クラス・種目リスト!$A$2:$AF$48,22,FALSE),"-")</f>
        <v>-</v>
      </c>
      <c r="EF34" s="186" t="str">
        <f t="array" aca="1" ref="EF34" ca="1">IFERROR(VLOOKUP(INDIRECT("AV34"),クラス・種目リスト!$A$2:$AF$48,23,FALSE),"-")</f>
        <v>-</v>
      </c>
      <c r="EG34" s="186" t="str">
        <f t="array" aca="1" ref="EG34" ca="1">IFERROR(VLOOKUP(INDIRECT("AV34"),クラス・種目リスト!$A$2:$AF$48,24,FALSE),"-")</f>
        <v>-</v>
      </c>
      <c r="EH34" s="186" t="str">
        <f t="array" aca="1" ref="EH34" ca="1">IFERROR(VLOOKUP(INDIRECT("AV34"),クラス・種目リスト!$A$2:$AF$48,25,FALSE),"-")</f>
        <v>-</v>
      </c>
      <c r="EI34" s="186" t="str">
        <f t="array" aca="1" ref="EI34" ca="1">IFERROR(VLOOKUP(INDIRECT("AV34"),クラス・種目リスト!$A$2:$AF$48,26,FALSE),"-")</f>
        <v>-</v>
      </c>
      <c r="EJ34" s="186" t="str">
        <f t="array" aca="1" ref="EJ34" ca="1">IFERROR(VLOOKUP(INDIRECT("AV34"),クラス・種目リスト!$A$2:$AF$48,27,FALSE),"-")</f>
        <v>-</v>
      </c>
      <c r="EK34" s="186" t="str">
        <f t="array" aca="1" ref="EK34" ca="1">IFERROR(VLOOKUP(INDIRECT("AV34"),クラス・種目リスト!$A$2:$AF$48,28,FALSE),"-")</f>
        <v>-</v>
      </c>
      <c r="EL34" s="186" t="str">
        <f t="array" aca="1" ref="EL34" ca="1">IFERROR(VLOOKUP(INDIRECT("AV34"),クラス・種目リスト!$A$2:$AF$48,29,FALSE),"-")</f>
        <v>-</v>
      </c>
      <c r="EM34" s="186" t="str">
        <f t="array" aca="1" ref="EM34" ca="1">IFERROR(VLOOKUP(INDIRECT("AV34"),クラス・種目リスト!$A$2:$AF$48,30,FALSE),"-")</f>
        <v>-</v>
      </c>
      <c r="EN34" s="186" t="str">
        <f t="array" aca="1" ref="EN34" ca="1">IFERROR(VLOOKUP(INDIRECT("AV34"),クラス・種目リスト!$A$2:$AF$48,31,FALSE),"-")</f>
        <v>-</v>
      </c>
      <c r="EO34" s="186" t="str">
        <f t="array" aca="1" ref="EO34" ca="1">IFERROR(VLOOKUP(INDIRECT("AV34"),クラス・種目リスト!$A$2:$AF$48,32,FALSE),"-")</f>
        <v>-</v>
      </c>
      <c r="EP34" s="186">
        <f t="shared" ca="1" si="6"/>
        <v>0</v>
      </c>
      <c r="EQ34" s="186"/>
      <c r="ER34" s="186"/>
      <c r="ES34" s="186"/>
      <c r="ET34" s="186"/>
      <c r="EV34" s="39">
        <f t="array" aca="1" ref="EV34" ca="1">IF(INDIRECT("O34")="-",0,COUNTA(INDIRECT("O34")))+IF(INDIRECT("Y34")="-",0,COUNTA(INDIRECT("Y34")))+IF(INDIRECT("AM34")="-",0,COUNTA(INDIRECT("AM34")))+IF(INDIRECT("AW34")="-",0,COUNTA(INDIRECT("AW34")))</f>
        <v>0</v>
      </c>
    </row>
    <row r="35" spans="1:152" ht="19.5" customHeight="1" x14ac:dyDescent="0.15">
      <c r="A35" s="72" t="s">
        <v>3</v>
      </c>
      <c r="B35" s="73" t="str">
        <f t="shared" si="4"/>
        <v/>
      </c>
      <c r="C35" s="74"/>
      <c r="D35" s="75"/>
      <c r="E35" s="76"/>
      <c r="F35" s="77"/>
      <c r="G35" s="78"/>
      <c r="H35" s="79"/>
      <c r="I35" s="121" t="str">
        <f t="shared" si="7"/>
        <v/>
      </c>
      <c r="J35" s="122" t="str">
        <f t="shared" si="8"/>
        <v/>
      </c>
      <c r="K35" s="128"/>
      <c r="L35" s="122" t="str">
        <f t="shared" si="9"/>
        <v/>
      </c>
      <c r="M35" s="125"/>
      <c r="N35" s="125"/>
      <c r="O35" s="126"/>
      <c r="P35" s="127"/>
      <c r="Q35" s="143"/>
      <c r="R35" s="127"/>
      <c r="S35" s="144"/>
      <c r="T35" s="127"/>
      <c r="U35" s="144"/>
      <c r="V35" s="145" t="str">
        <f t="shared" si="13"/>
        <v/>
      </c>
      <c r="W35" s="148"/>
      <c r="X35" s="149"/>
      <c r="Y35" s="126"/>
      <c r="Z35" s="127"/>
      <c r="AA35" s="143"/>
      <c r="AB35" s="157"/>
      <c r="AC35" s="144"/>
      <c r="AD35" s="158"/>
      <c r="AE35" s="144"/>
      <c r="AF35" s="145" t="str">
        <f t="shared" si="14"/>
        <v/>
      </c>
      <c r="AG35" s="146"/>
      <c r="AH35" s="147"/>
      <c r="AI35" s="174" t="str">
        <f t="shared" si="10"/>
        <v>-</v>
      </c>
      <c r="AJ35" s="79"/>
      <c r="AK35" s="52"/>
      <c r="AL35" s="159"/>
      <c r="AM35" s="59"/>
      <c r="AN35" s="112"/>
      <c r="AO35" s="112"/>
      <c r="AP35" s="112"/>
      <c r="AQ35" s="112"/>
      <c r="AR35" s="112"/>
      <c r="AS35" s="112"/>
      <c r="AT35" s="59"/>
      <c r="AU35" s="59"/>
      <c r="AV35" s="159"/>
      <c r="AW35" s="59"/>
      <c r="AX35" s="112"/>
      <c r="AY35" s="112"/>
      <c r="AZ35" s="112"/>
      <c r="BA35" s="112"/>
      <c r="BB35" s="112"/>
      <c r="BC35" s="112"/>
      <c r="BD35" s="59"/>
      <c r="BE35" s="146"/>
      <c r="BF35" s="212"/>
      <c r="BG35" s="174" t="str">
        <f t="shared" si="11"/>
        <v>-</v>
      </c>
      <c r="BH35" s="174" t="str">
        <f t="array" aca="1" ref="BH35" ca="1">IF(INDIRECT("D35")="","",IFERROR(HLOOKUP($E$4,$BL$2:$BW$3,2,FALSE),""))</f>
        <v/>
      </c>
      <c r="BI35" s="52"/>
      <c r="BJ35" s="87"/>
      <c r="BK35" s="213" t="str">
        <f t="array" aca="1" ref="BK35" ca="1">IF(クラス・種目リスト!$J$78=1,$C$4&amp;INDIRECT("$C35")&amp;RIGHT(INDIRECT("$H35"),1),$C$4&amp;INDIRECT("$C35"))</f>
        <v>小学</v>
      </c>
      <c r="BL35" s="214" t="str">
        <f ca="1">IFERROR(VLOOKUP($BK35,クラス・種目リスト!$A$67:$H$82,3,FALSE),"-")</f>
        <v>-</v>
      </c>
      <c r="BM35" s="214" t="str">
        <f ca="1">IFERROR(VLOOKUP($BK35,クラス・種目リスト!$A$67:$H$82,4,FALSE),"-")</f>
        <v>-</v>
      </c>
      <c r="BN35" s="214" t="str">
        <f ca="1">IFERROR(VLOOKUP($BK35,クラス・種目リスト!$A$67:$H$82,5,FALSE),"-")</f>
        <v>-</v>
      </c>
      <c r="BO35" s="214" t="str">
        <f ca="1">IFERROR(VLOOKUP($BK35,クラス・種目リスト!$A$67:$H$82,6,FALSE),"-")</f>
        <v>-</v>
      </c>
      <c r="BP35" s="214" t="str">
        <f ca="1">IFERROR(VLOOKUP($BK35,クラス・種目リスト!$A$67:$H$82,7,FALSE),"-")</f>
        <v>-</v>
      </c>
      <c r="BQ35" s="214" t="str">
        <f ca="1">IFERROR(VLOOKUP($BK35,クラス・種目リスト!$A$67:$H$82,8,FALSE),"-")</f>
        <v>-</v>
      </c>
      <c r="BR35" s="243"/>
      <c r="BS35" s="186" t="str">
        <f t="array" aca="1" ref="BS35" ca="1">IFERROR(VLOOKUP(INDIRECT("N35"),クラス・種目リスト!$A$2:$AF$48,3,FALSE),"-")</f>
        <v>-</v>
      </c>
      <c r="BT35" s="186" t="str">
        <f t="array" aca="1" ref="BT35" ca="1">IFERROR(VLOOKUP(INDIRECT("N35"),クラス・種目リスト!$A$2:$AF$48,4,FALSE),"-")</f>
        <v>-</v>
      </c>
      <c r="BU35" s="186" t="str">
        <f t="array" aca="1" ref="BU35" ca="1">IFERROR(VLOOKUP(INDIRECT("N35"),クラス・種目リスト!$A$2:$AF$48,5,FALSE),"-")</f>
        <v>-</v>
      </c>
      <c r="BV35" s="186" t="str">
        <f t="array" aca="1" ref="BV35" ca="1">IFERROR(VLOOKUP(INDIRECT("N35"),クラス・種目リスト!$A$2:$AF$48,6,FALSE),"-")</f>
        <v>-</v>
      </c>
      <c r="BW35" s="186" t="str">
        <f t="array" aca="1" ref="BW35" ca="1">IFERROR(VLOOKUP(INDIRECT("N35"),クラス・種目リスト!$A$2:$AF$48,7,FALSE),"-")</f>
        <v>-</v>
      </c>
      <c r="BX35" s="186" t="str">
        <f t="array" aca="1" ref="BX35" ca="1">IFERROR(VLOOKUP(INDIRECT("N35"),クラス・種目リスト!$A$2:$AF$48,8,FALSE),"-")</f>
        <v>-</v>
      </c>
      <c r="BY35" s="186" t="str">
        <f t="array" aca="1" ref="BY35" ca="1">IFERROR(VLOOKUP(INDIRECT("N35"),クラス・種目リスト!$A$2:$AF$48,9,FALSE),"-")</f>
        <v>-</v>
      </c>
      <c r="BZ35" s="186" t="str">
        <f t="array" aca="1" ref="BZ35" ca="1">IFERROR(VLOOKUP(INDIRECT("N35"),クラス・種目リスト!$A$2:$AF$48,10,FALSE),"-")</f>
        <v>-</v>
      </c>
      <c r="CA35" s="186" t="str">
        <f t="array" aca="1" ref="CA35" ca="1">IFERROR(VLOOKUP(INDIRECT("N35"),クラス・種目リスト!$A$2:$AF$48,11,FALSE),"-")</f>
        <v>-</v>
      </c>
      <c r="CB35" s="186" t="str">
        <f t="array" aca="1" ref="CB35" ca="1">IFERROR(VLOOKUP(INDIRECT("N35"),クラス・種目リスト!$A$2:$AF$48,12,FALSE),"-")</f>
        <v>-</v>
      </c>
      <c r="CC35" s="186" t="str">
        <f t="array" aca="1" ref="CC35" ca="1">IFERROR(VLOOKUP(INDIRECT("N35"),クラス・種目リスト!$A$2:$AF$48,13,FALSE),"-")</f>
        <v>-</v>
      </c>
      <c r="CD35" s="186" t="str">
        <f t="array" aca="1" ref="CD35" ca="1">IFERROR(VLOOKUP(INDIRECT("N35"),クラス・種目リスト!$A$2:$AF$48,14,FALSE),"-")</f>
        <v>-</v>
      </c>
      <c r="CE35" s="186" t="str">
        <f t="array" aca="1" ref="CE35" ca="1">IFERROR(VLOOKUP(INDIRECT("N35"),クラス・種目リスト!$A$2:$AF$48,15,FALSE),"-")</f>
        <v>-</v>
      </c>
      <c r="CF35" s="186" t="str">
        <f t="array" aca="1" ref="CF35" ca="1">IFERROR(VLOOKUP(INDIRECT("N35"),クラス・種目リスト!$A$2:$AF$48,16,FALSE),"-")</f>
        <v>-</v>
      </c>
      <c r="CG35" s="186" t="str">
        <f t="array" aca="1" ref="CG35" ca="1">IFERROR(VLOOKUP(INDIRECT("N35"),クラス・種目リスト!$A$2:$AF$48,17,FALSE),"-")</f>
        <v>-</v>
      </c>
      <c r="CH35" s="186">
        <f t="shared" ca="1" si="15"/>
        <v>0</v>
      </c>
      <c r="CI35" s="186"/>
      <c r="CJ35" s="186"/>
      <c r="CK35" s="186"/>
      <c r="CL35" s="186"/>
      <c r="CM35" s="186" t="str">
        <f t="array" aca="1" ref="CM35" ca="1">IFERROR(VLOOKUP(INDIRECT("X35"),クラス・種目リスト!$A$2:$AF$48,3,FALSE),"-")</f>
        <v>-</v>
      </c>
      <c r="CN35" s="186" t="str">
        <f t="array" aca="1" ref="CN35" ca="1">IFERROR(VLOOKUP(INDIRECT("X35"),クラス・種目リスト!$A$2:$AF$48,4,FALSE),"-")</f>
        <v>-</v>
      </c>
      <c r="CO35" s="186" t="str">
        <f t="array" aca="1" ref="CO35" ca="1">IFERROR(VLOOKUP(INDIRECT("X35"),クラス・種目リスト!$A$2:$AF$48,5,FALSE),"-")</f>
        <v>-</v>
      </c>
      <c r="CP35" s="186" t="str">
        <f t="array" aca="1" ref="CP35" ca="1">IFERROR(VLOOKUP(INDIRECT("X35"),クラス・種目リスト!$A$2:$AF$48,6,FALSE),"-")</f>
        <v>-</v>
      </c>
      <c r="CQ35" s="186" t="str">
        <f t="array" aca="1" ref="CQ35" ca="1">IFERROR(VLOOKUP(INDIRECT("X35"),クラス・種目リスト!$A$2:$AF$48,7,FALSE),"-")</f>
        <v>-</v>
      </c>
      <c r="CR35" s="186" t="str">
        <f t="array" aca="1" ref="CR35" ca="1">IFERROR(VLOOKUP(INDIRECT("X35"),クラス・種目リスト!$A$2:$AF$48,8,FALSE),"-")</f>
        <v>-</v>
      </c>
      <c r="CS35" s="186" t="str">
        <f t="array" aca="1" ref="CS35" ca="1">IFERROR(VLOOKUP(INDIRECT("X35"),クラス・種目リスト!$A$2:$AF$48,9,FALSE),"-")</f>
        <v>-</v>
      </c>
      <c r="CT35" s="186" t="str">
        <f t="array" aca="1" ref="CT35" ca="1">IFERROR(VLOOKUP(INDIRECT("X35"),クラス・種目リスト!$A$2:$AF$48,10,FALSE),"-")</f>
        <v>-</v>
      </c>
      <c r="CU35" s="186" t="str">
        <f t="array" aca="1" ref="CU35" ca="1">IFERROR(VLOOKUP(INDIRECT("X35"),クラス・種目リスト!$A$2:$AF$48,11,FALSE),"-")</f>
        <v>-</v>
      </c>
      <c r="CV35" s="186" t="str">
        <f t="array" aca="1" ref="CV35" ca="1">IFERROR(VLOOKUP(INDIRECT("X35"),クラス・種目リスト!$A$2:$AF$48,12,FALSE),"-")</f>
        <v>-</v>
      </c>
      <c r="CW35" s="186" t="str">
        <f t="array" aca="1" ref="CW35" ca="1">IFERROR(VLOOKUP(INDIRECT("X35"),クラス・種目リスト!$A$2:$AF$48,13,FALSE),"-")</f>
        <v>-</v>
      </c>
      <c r="CX35" s="186" t="str">
        <f t="array" aca="1" ref="CX35" ca="1">IFERROR(VLOOKUP(INDIRECT("X35"),クラス・種目リスト!$A$2:$AF$48,14,FALSE),"-")</f>
        <v>-</v>
      </c>
      <c r="CY35" s="186" t="str">
        <f t="array" aca="1" ref="CY35" ca="1">IFERROR(VLOOKUP(INDIRECT("X35"),クラス・種目リスト!$A$2:$AF$48,15,FALSE),"-")</f>
        <v>-</v>
      </c>
      <c r="CZ35" s="186" t="str">
        <f t="array" aca="1" ref="CZ35" ca="1">IFERROR(VLOOKUP(INDIRECT("X35"),クラス・種目リスト!$A$2:$AF$48,16,FALSE),"-")</f>
        <v>-</v>
      </c>
      <c r="DA35" s="186" t="str">
        <f t="array" aca="1" ref="DA35" ca="1">IFERROR(VLOOKUP(INDIRECT("X35"),クラス・種目リスト!$A$2:$AF$48,17,FALSE),"-")</f>
        <v>-</v>
      </c>
      <c r="DB35" s="186">
        <f t="shared" ca="1" si="12"/>
        <v>0</v>
      </c>
      <c r="DC35" s="186"/>
      <c r="DD35" s="186"/>
      <c r="DE35" s="186"/>
      <c r="DF35" s="186"/>
      <c r="DG35" s="186" t="str">
        <f t="array" aca="1" ref="DG35" ca="1">IFERROR(VLOOKUP(INDIRECT("AL35"),クラス・種目リスト!$A$2:$AF$48,18,FALSE),"-")</f>
        <v>-</v>
      </c>
      <c r="DH35" s="186" t="str">
        <f t="array" aca="1" ref="DH35" ca="1">IFERROR(VLOOKUP(INDIRECT("AL35"),クラス・種目リスト!$A$2:$AF$48,19,FALSE),"-")</f>
        <v>-</v>
      </c>
      <c r="DI35" s="186" t="str">
        <f t="array" aca="1" ref="DI35" ca="1">IFERROR(VLOOKUP(INDIRECT("AL35"),クラス・種目リスト!$A$2:$AF$48,20,FALSE),"-")</f>
        <v>-</v>
      </c>
      <c r="DJ35" s="186" t="str">
        <f t="array" aca="1" ref="DJ35" ca="1">IFERROR(VLOOKUP(INDIRECT("AL35"),クラス・種目リスト!$A$2:$AF$48,21,FALSE),"-")</f>
        <v>-</v>
      </c>
      <c r="DK35" s="186" t="str">
        <f t="array" aca="1" ref="DK35" ca="1">IFERROR(VLOOKUP(INDIRECT("AL35"),クラス・種目リスト!$A$2:$AF$48,22,FALSE),"-")</f>
        <v>-</v>
      </c>
      <c r="DL35" s="186" t="str">
        <f t="array" aca="1" ref="DL35" ca="1">IFERROR(VLOOKUP(INDIRECT("AL35"),クラス・種目リスト!$A$2:$AF$48,23,FALSE),"-")</f>
        <v>-</v>
      </c>
      <c r="DM35" s="186" t="str">
        <f t="array" aca="1" ref="DM35" ca="1">IFERROR(VLOOKUP(INDIRECT("AL35"),クラス・種目リスト!$A$2:$AF$48,24,FALSE),"-")</f>
        <v>-</v>
      </c>
      <c r="DN35" s="186" t="str">
        <f t="array" aca="1" ref="DN35" ca="1">IFERROR(VLOOKUP(INDIRECT("AL35"),クラス・種目リスト!$A$2:$AF$48,25,FALSE),"-")</f>
        <v>-</v>
      </c>
      <c r="DO35" s="186" t="str">
        <f t="array" aca="1" ref="DO35" ca="1">IFERROR(VLOOKUP(INDIRECT("AL35"),クラス・種目リスト!$A$2:$AF$48,26,FALSE),"-")</f>
        <v>-</v>
      </c>
      <c r="DP35" s="186" t="str">
        <f t="array" aca="1" ref="DP35" ca="1">IFERROR(VLOOKUP(INDIRECT("AL35"),クラス・種目リスト!$A$2:$AF$48,27,FALSE),"-")</f>
        <v>-</v>
      </c>
      <c r="DQ35" s="186" t="str">
        <f t="array" aca="1" ref="DQ35" ca="1">IFERROR(VLOOKUP(INDIRECT("AL35"),クラス・種目リスト!$A$2:$AF$48,28,FALSE),"-")</f>
        <v>-</v>
      </c>
      <c r="DR35" s="186" t="str">
        <f t="array" aca="1" ref="DR35" ca="1">IFERROR(VLOOKUP(INDIRECT("AL35"),クラス・種目リスト!$A$2:$AF$48,29,FALSE),"-")</f>
        <v>-</v>
      </c>
      <c r="DS35" s="186" t="str">
        <f t="array" aca="1" ref="DS35" ca="1">IFERROR(VLOOKUP(INDIRECT("AL35"),クラス・種目リスト!$A$2:$AF$48,30,FALSE),"-")</f>
        <v>-</v>
      </c>
      <c r="DT35" s="186" t="str">
        <f t="array" aca="1" ref="DT35" ca="1">IFERROR(VLOOKUP(INDIRECT("AL35"),クラス・種目リスト!$A$2:$AF$48,31,FALSE),"-")</f>
        <v>-</v>
      </c>
      <c r="DU35" s="186" t="str">
        <f t="array" aca="1" ref="DU35" ca="1">IFERROR(VLOOKUP(INDIRECT("AL35"),クラス・種目リスト!$A$2:$AF$48,32,FALSE),"-")</f>
        <v>-</v>
      </c>
      <c r="DV35" s="186">
        <f t="shared" ca="1" si="5"/>
        <v>0</v>
      </c>
      <c r="EA35" s="186" t="str">
        <f t="array" aca="1" ref="EA35" ca="1">IFERROR(VLOOKUP(INDIRECT("AV35"),クラス・種目リスト!$A$2:$AF$48,18,FALSE),"-")</f>
        <v>-</v>
      </c>
      <c r="EB35" s="186" t="str">
        <f t="array" aca="1" ref="EB35" ca="1">IFERROR(VLOOKUP(INDIRECT("AV35"),クラス・種目リスト!$A$2:$AF$48,19,FALSE),"-")</f>
        <v>-</v>
      </c>
      <c r="EC35" s="186" t="str">
        <f t="array" aca="1" ref="EC35" ca="1">IFERROR(VLOOKUP(INDIRECT("AV35"),クラス・種目リスト!$A$2:$AF$48,20,FALSE),"-")</f>
        <v>-</v>
      </c>
      <c r="ED35" s="186" t="str">
        <f t="array" aca="1" ref="ED35" ca="1">IFERROR(VLOOKUP(INDIRECT("AV35"),クラス・種目リスト!$A$2:$AF$48,21,FALSE),"-")</f>
        <v>-</v>
      </c>
      <c r="EE35" s="186" t="str">
        <f t="array" aca="1" ref="EE35" ca="1">IFERROR(VLOOKUP(INDIRECT("AV35"),クラス・種目リスト!$A$2:$AF$48,22,FALSE),"-")</f>
        <v>-</v>
      </c>
      <c r="EF35" s="186" t="str">
        <f t="array" aca="1" ref="EF35" ca="1">IFERROR(VLOOKUP(INDIRECT("AV35"),クラス・種目リスト!$A$2:$AF$48,23,FALSE),"-")</f>
        <v>-</v>
      </c>
      <c r="EG35" s="186" t="str">
        <f t="array" aca="1" ref="EG35" ca="1">IFERROR(VLOOKUP(INDIRECT("AV35"),クラス・種目リスト!$A$2:$AF$48,24,FALSE),"-")</f>
        <v>-</v>
      </c>
      <c r="EH35" s="186" t="str">
        <f t="array" aca="1" ref="EH35" ca="1">IFERROR(VLOOKUP(INDIRECT("AV35"),クラス・種目リスト!$A$2:$AF$48,25,FALSE),"-")</f>
        <v>-</v>
      </c>
      <c r="EI35" s="186" t="str">
        <f t="array" aca="1" ref="EI35" ca="1">IFERROR(VLOOKUP(INDIRECT("AV35"),クラス・種目リスト!$A$2:$AF$48,26,FALSE),"-")</f>
        <v>-</v>
      </c>
      <c r="EJ35" s="186" t="str">
        <f t="array" aca="1" ref="EJ35" ca="1">IFERROR(VLOOKUP(INDIRECT("AV35"),クラス・種目リスト!$A$2:$AF$48,27,FALSE),"-")</f>
        <v>-</v>
      </c>
      <c r="EK35" s="186" t="str">
        <f t="array" aca="1" ref="EK35" ca="1">IFERROR(VLOOKUP(INDIRECT("AV35"),クラス・種目リスト!$A$2:$AF$48,28,FALSE),"-")</f>
        <v>-</v>
      </c>
      <c r="EL35" s="186" t="str">
        <f t="array" aca="1" ref="EL35" ca="1">IFERROR(VLOOKUP(INDIRECT("AV35"),クラス・種目リスト!$A$2:$AF$48,29,FALSE),"-")</f>
        <v>-</v>
      </c>
      <c r="EM35" s="186" t="str">
        <f t="array" aca="1" ref="EM35" ca="1">IFERROR(VLOOKUP(INDIRECT("AV35"),クラス・種目リスト!$A$2:$AF$48,30,FALSE),"-")</f>
        <v>-</v>
      </c>
      <c r="EN35" s="186" t="str">
        <f t="array" aca="1" ref="EN35" ca="1">IFERROR(VLOOKUP(INDIRECT("AV35"),クラス・種目リスト!$A$2:$AF$48,31,FALSE),"-")</f>
        <v>-</v>
      </c>
      <c r="EO35" s="186" t="str">
        <f t="array" aca="1" ref="EO35" ca="1">IFERROR(VLOOKUP(INDIRECT("AV35"),クラス・種目リスト!$A$2:$AF$48,32,FALSE),"-")</f>
        <v>-</v>
      </c>
      <c r="EP35" s="186">
        <f t="shared" ca="1" si="6"/>
        <v>0</v>
      </c>
      <c r="EQ35" s="186"/>
      <c r="ER35" s="186"/>
      <c r="ES35" s="186"/>
      <c r="ET35" s="186"/>
      <c r="EV35" s="39">
        <f t="array" aca="1" ref="EV35" ca="1">IF(INDIRECT("O35")="-",0,COUNTA(INDIRECT("O35")))+IF(INDIRECT("Y35")="-",0,COUNTA(INDIRECT("Y35")))+IF(INDIRECT("AM35")="-",0,COUNTA(INDIRECT("AM35")))+IF(INDIRECT("AW35")="-",0,COUNTA(INDIRECT("AW35")))</f>
        <v>0</v>
      </c>
    </row>
    <row r="36" spans="1:152" ht="19.5" customHeight="1" x14ac:dyDescent="0.15">
      <c r="A36" s="72" t="s">
        <v>3</v>
      </c>
      <c r="B36" s="73" t="str">
        <f t="shared" si="4"/>
        <v/>
      </c>
      <c r="C36" s="74"/>
      <c r="D36" s="80"/>
      <c r="E36" s="81"/>
      <c r="F36" s="77"/>
      <c r="G36" s="78"/>
      <c r="H36" s="79"/>
      <c r="I36" s="121" t="str">
        <f t="shared" si="7"/>
        <v/>
      </c>
      <c r="J36" s="122" t="str">
        <f t="shared" si="8"/>
        <v/>
      </c>
      <c r="K36" s="128"/>
      <c r="L36" s="122" t="str">
        <f t="shared" si="9"/>
        <v/>
      </c>
      <c r="M36" s="125"/>
      <c r="N36" s="125"/>
      <c r="O36" s="126"/>
      <c r="P36" s="127"/>
      <c r="Q36" s="143"/>
      <c r="R36" s="127"/>
      <c r="S36" s="144"/>
      <c r="T36" s="127"/>
      <c r="U36" s="144"/>
      <c r="V36" s="145" t="str">
        <f t="shared" si="13"/>
        <v/>
      </c>
      <c r="W36" s="148"/>
      <c r="X36" s="149"/>
      <c r="Y36" s="126"/>
      <c r="Z36" s="127"/>
      <c r="AA36" s="143"/>
      <c r="AB36" s="157"/>
      <c r="AC36" s="144"/>
      <c r="AD36" s="158"/>
      <c r="AE36" s="144"/>
      <c r="AF36" s="145" t="str">
        <f t="shared" si="14"/>
        <v/>
      </c>
      <c r="AG36" s="146"/>
      <c r="AH36" s="147"/>
      <c r="AI36" s="174" t="str">
        <f t="shared" si="10"/>
        <v>-</v>
      </c>
      <c r="AJ36" s="79"/>
      <c r="AK36" s="52"/>
      <c r="AL36" s="159"/>
      <c r="AM36" s="59"/>
      <c r="AN36" s="112"/>
      <c r="AO36" s="112"/>
      <c r="AP36" s="112"/>
      <c r="AQ36" s="112"/>
      <c r="AR36" s="112"/>
      <c r="AS36" s="112"/>
      <c r="AT36" s="59"/>
      <c r="AU36" s="59"/>
      <c r="AV36" s="159"/>
      <c r="AW36" s="59"/>
      <c r="AX36" s="112"/>
      <c r="AY36" s="112"/>
      <c r="AZ36" s="112"/>
      <c r="BA36" s="112"/>
      <c r="BB36" s="112"/>
      <c r="BC36" s="112"/>
      <c r="BD36" s="59"/>
      <c r="BE36" s="146"/>
      <c r="BF36" s="212"/>
      <c r="BG36" s="174" t="str">
        <f t="shared" si="11"/>
        <v>-</v>
      </c>
      <c r="BH36" s="174" t="str">
        <f t="array" aca="1" ref="BH36" ca="1">IF(INDIRECT("D36")="","",IFERROR(HLOOKUP($E$4,$BL$2:$BW$3,2,FALSE),""))</f>
        <v/>
      </c>
      <c r="BI36" s="52"/>
      <c r="BJ36" s="87"/>
      <c r="BK36" s="213" t="str">
        <f t="array" aca="1" ref="BK36" ca="1">IF(クラス・種目リスト!$J$78=1,$C$4&amp;INDIRECT("$C36")&amp;RIGHT(INDIRECT("$H36"),1),$C$4&amp;INDIRECT("$C36"))</f>
        <v>小学</v>
      </c>
      <c r="BL36" s="214" t="str">
        <f ca="1">IFERROR(VLOOKUP($BK36,クラス・種目リスト!$A$67:$H$82,3,FALSE),"-")</f>
        <v>-</v>
      </c>
      <c r="BM36" s="214" t="str">
        <f ca="1">IFERROR(VLOOKUP($BK36,クラス・種目リスト!$A$67:$H$82,4,FALSE),"-")</f>
        <v>-</v>
      </c>
      <c r="BN36" s="214" t="str">
        <f ca="1">IFERROR(VLOOKUP($BK36,クラス・種目リスト!$A$67:$H$82,5,FALSE),"-")</f>
        <v>-</v>
      </c>
      <c r="BO36" s="214" t="str">
        <f ca="1">IFERROR(VLOOKUP($BK36,クラス・種目リスト!$A$67:$H$82,6,FALSE),"-")</f>
        <v>-</v>
      </c>
      <c r="BP36" s="214" t="str">
        <f ca="1">IFERROR(VLOOKUP($BK36,クラス・種目リスト!$A$67:$H$82,7,FALSE),"-")</f>
        <v>-</v>
      </c>
      <c r="BQ36" s="214" t="str">
        <f ca="1">IFERROR(VLOOKUP($BK36,クラス・種目リスト!$A$67:$H$82,8,FALSE),"-")</f>
        <v>-</v>
      </c>
      <c r="BR36" s="243"/>
      <c r="BS36" s="186" t="str">
        <f t="array" aca="1" ref="BS36" ca="1">IFERROR(VLOOKUP(INDIRECT("N36"),クラス・種目リスト!$A$2:$AF$48,3,FALSE),"-")</f>
        <v>-</v>
      </c>
      <c r="BT36" s="186" t="str">
        <f t="array" aca="1" ref="BT36" ca="1">IFERROR(VLOOKUP(INDIRECT("N36"),クラス・種目リスト!$A$2:$AF$48,4,FALSE),"-")</f>
        <v>-</v>
      </c>
      <c r="BU36" s="186" t="str">
        <f t="array" aca="1" ref="BU36" ca="1">IFERROR(VLOOKUP(INDIRECT("N36"),クラス・種目リスト!$A$2:$AF$48,5,FALSE),"-")</f>
        <v>-</v>
      </c>
      <c r="BV36" s="186" t="str">
        <f t="array" aca="1" ref="BV36" ca="1">IFERROR(VLOOKUP(INDIRECT("N36"),クラス・種目リスト!$A$2:$AF$48,6,FALSE),"-")</f>
        <v>-</v>
      </c>
      <c r="BW36" s="186" t="str">
        <f t="array" aca="1" ref="BW36" ca="1">IFERROR(VLOOKUP(INDIRECT("N36"),クラス・種目リスト!$A$2:$AF$48,7,FALSE),"-")</f>
        <v>-</v>
      </c>
      <c r="BX36" s="186" t="str">
        <f t="array" aca="1" ref="BX36" ca="1">IFERROR(VLOOKUP(INDIRECT("N36"),クラス・種目リスト!$A$2:$AF$48,8,FALSE),"-")</f>
        <v>-</v>
      </c>
      <c r="BY36" s="186" t="str">
        <f t="array" aca="1" ref="BY36" ca="1">IFERROR(VLOOKUP(INDIRECT("N36"),クラス・種目リスト!$A$2:$AF$48,9,FALSE),"-")</f>
        <v>-</v>
      </c>
      <c r="BZ36" s="186" t="str">
        <f t="array" aca="1" ref="BZ36" ca="1">IFERROR(VLOOKUP(INDIRECT("N36"),クラス・種目リスト!$A$2:$AF$48,10,FALSE),"-")</f>
        <v>-</v>
      </c>
      <c r="CA36" s="186" t="str">
        <f t="array" aca="1" ref="CA36" ca="1">IFERROR(VLOOKUP(INDIRECT("N36"),クラス・種目リスト!$A$2:$AF$48,11,FALSE),"-")</f>
        <v>-</v>
      </c>
      <c r="CB36" s="186" t="str">
        <f t="array" aca="1" ref="CB36" ca="1">IFERROR(VLOOKUP(INDIRECT("N36"),クラス・種目リスト!$A$2:$AF$48,12,FALSE),"-")</f>
        <v>-</v>
      </c>
      <c r="CC36" s="186" t="str">
        <f t="array" aca="1" ref="CC36" ca="1">IFERROR(VLOOKUP(INDIRECT("N36"),クラス・種目リスト!$A$2:$AF$48,13,FALSE),"-")</f>
        <v>-</v>
      </c>
      <c r="CD36" s="186" t="str">
        <f t="array" aca="1" ref="CD36" ca="1">IFERROR(VLOOKUP(INDIRECT("N36"),クラス・種目リスト!$A$2:$AF$48,14,FALSE),"-")</f>
        <v>-</v>
      </c>
      <c r="CE36" s="186" t="str">
        <f t="array" aca="1" ref="CE36" ca="1">IFERROR(VLOOKUP(INDIRECT("N36"),クラス・種目リスト!$A$2:$AF$48,15,FALSE),"-")</f>
        <v>-</v>
      </c>
      <c r="CF36" s="186" t="str">
        <f t="array" aca="1" ref="CF36" ca="1">IFERROR(VLOOKUP(INDIRECT("N36"),クラス・種目リスト!$A$2:$AF$48,16,FALSE),"-")</f>
        <v>-</v>
      </c>
      <c r="CG36" s="186" t="str">
        <f t="array" aca="1" ref="CG36" ca="1">IFERROR(VLOOKUP(INDIRECT("N36"),クラス・種目リスト!$A$2:$AF$48,17,FALSE),"-")</f>
        <v>-</v>
      </c>
      <c r="CH36" s="186">
        <f t="shared" ca="1" si="15"/>
        <v>0</v>
      </c>
      <c r="CI36" s="186"/>
      <c r="CJ36" s="186"/>
      <c r="CK36" s="186"/>
      <c r="CL36" s="186"/>
      <c r="CM36" s="186" t="str">
        <f t="array" aca="1" ref="CM36" ca="1">IFERROR(VLOOKUP(INDIRECT("X36"),クラス・種目リスト!$A$2:$AF$48,3,FALSE),"-")</f>
        <v>-</v>
      </c>
      <c r="CN36" s="186" t="str">
        <f t="array" aca="1" ref="CN36" ca="1">IFERROR(VLOOKUP(INDIRECT("X36"),クラス・種目リスト!$A$2:$AF$48,4,FALSE),"-")</f>
        <v>-</v>
      </c>
      <c r="CO36" s="186" t="str">
        <f t="array" aca="1" ref="CO36" ca="1">IFERROR(VLOOKUP(INDIRECT("X36"),クラス・種目リスト!$A$2:$AF$48,5,FALSE),"-")</f>
        <v>-</v>
      </c>
      <c r="CP36" s="186" t="str">
        <f t="array" aca="1" ref="CP36" ca="1">IFERROR(VLOOKUP(INDIRECT("X36"),クラス・種目リスト!$A$2:$AF$48,6,FALSE),"-")</f>
        <v>-</v>
      </c>
      <c r="CQ36" s="186" t="str">
        <f t="array" aca="1" ref="CQ36" ca="1">IFERROR(VLOOKUP(INDIRECT("X36"),クラス・種目リスト!$A$2:$AF$48,7,FALSE),"-")</f>
        <v>-</v>
      </c>
      <c r="CR36" s="186" t="str">
        <f t="array" aca="1" ref="CR36" ca="1">IFERROR(VLOOKUP(INDIRECT("X36"),クラス・種目リスト!$A$2:$AF$48,8,FALSE),"-")</f>
        <v>-</v>
      </c>
      <c r="CS36" s="186" t="str">
        <f t="array" aca="1" ref="CS36" ca="1">IFERROR(VLOOKUP(INDIRECT("X36"),クラス・種目リスト!$A$2:$AF$48,9,FALSE),"-")</f>
        <v>-</v>
      </c>
      <c r="CT36" s="186" t="str">
        <f t="array" aca="1" ref="CT36" ca="1">IFERROR(VLOOKUP(INDIRECT("X36"),クラス・種目リスト!$A$2:$AF$48,10,FALSE),"-")</f>
        <v>-</v>
      </c>
      <c r="CU36" s="186" t="str">
        <f t="array" aca="1" ref="CU36" ca="1">IFERROR(VLOOKUP(INDIRECT("X36"),クラス・種目リスト!$A$2:$AF$48,11,FALSE),"-")</f>
        <v>-</v>
      </c>
      <c r="CV36" s="186" t="str">
        <f t="array" aca="1" ref="CV36" ca="1">IFERROR(VLOOKUP(INDIRECT("X36"),クラス・種目リスト!$A$2:$AF$48,12,FALSE),"-")</f>
        <v>-</v>
      </c>
      <c r="CW36" s="186" t="str">
        <f t="array" aca="1" ref="CW36" ca="1">IFERROR(VLOOKUP(INDIRECT("X36"),クラス・種目リスト!$A$2:$AF$48,13,FALSE),"-")</f>
        <v>-</v>
      </c>
      <c r="CX36" s="186" t="str">
        <f t="array" aca="1" ref="CX36" ca="1">IFERROR(VLOOKUP(INDIRECT("X36"),クラス・種目リスト!$A$2:$AF$48,14,FALSE),"-")</f>
        <v>-</v>
      </c>
      <c r="CY36" s="186" t="str">
        <f t="array" aca="1" ref="CY36" ca="1">IFERROR(VLOOKUP(INDIRECT("X36"),クラス・種目リスト!$A$2:$AF$48,15,FALSE),"-")</f>
        <v>-</v>
      </c>
      <c r="CZ36" s="186" t="str">
        <f t="array" aca="1" ref="CZ36" ca="1">IFERROR(VLOOKUP(INDIRECT("X36"),クラス・種目リスト!$A$2:$AF$48,16,FALSE),"-")</f>
        <v>-</v>
      </c>
      <c r="DA36" s="186" t="str">
        <f t="array" aca="1" ref="DA36" ca="1">IFERROR(VLOOKUP(INDIRECT("X36"),クラス・種目リスト!$A$2:$AF$48,17,FALSE),"-")</f>
        <v>-</v>
      </c>
      <c r="DB36" s="186">
        <f t="shared" ca="1" si="12"/>
        <v>0</v>
      </c>
      <c r="DC36" s="186"/>
      <c r="DD36" s="186"/>
      <c r="DE36" s="186"/>
      <c r="DF36" s="186"/>
      <c r="DG36" s="186" t="str">
        <f t="array" aca="1" ref="DG36" ca="1">IFERROR(VLOOKUP(INDIRECT("AL36"),クラス・種目リスト!$A$2:$AF$48,18,FALSE),"-")</f>
        <v>-</v>
      </c>
      <c r="DH36" s="186" t="str">
        <f t="array" aca="1" ref="DH36" ca="1">IFERROR(VLOOKUP(INDIRECT("AL36"),クラス・種目リスト!$A$2:$AF$48,19,FALSE),"-")</f>
        <v>-</v>
      </c>
      <c r="DI36" s="186" t="str">
        <f t="array" aca="1" ref="DI36" ca="1">IFERROR(VLOOKUP(INDIRECT("AL36"),クラス・種目リスト!$A$2:$AF$48,20,FALSE),"-")</f>
        <v>-</v>
      </c>
      <c r="DJ36" s="186" t="str">
        <f t="array" aca="1" ref="DJ36" ca="1">IFERROR(VLOOKUP(INDIRECT("AL36"),クラス・種目リスト!$A$2:$AF$48,21,FALSE),"-")</f>
        <v>-</v>
      </c>
      <c r="DK36" s="186" t="str">
        <f t="array" aca="1" ref="DK36" ca="1">IFERROR(VLOOKUP(INDIRECT("AL36"),クラス・種目リスト!$A$2:$AF$48,22,FALSE),"-")</f>
        <v>-</v>
      </c>
      <c r="DL36" s="186" t="str">
        <f t="array" aca="1" ref="DL36" ca="1">IFERROR(VLOOKUP(INDIRECT("AL36"),クラス・種目リスト!$A$2:$AF$48,23,FALSE),"-")</f>
        <v>-</v>
      </c>
      <c r="DM36" s="186" t="str">
        <f t="array" aca="1" ref="DM36" ca="1">IFERROR(VLOOKUP(INDIRECT("AL36"),クラス・種目リスト!$A$2:$AF$48,24,FALSE),"-")</f>
        <v>-</v>
      </c>
      <c r="DN36" s="186" t="str">
        <f t="array" aca="1" ref="DN36" ca="1">IFERROR(VLOOKUP(INDIRECT("AL36"),クラス・種目リスト!$A$2:$AF$48,25,FALSE),"-")</f>
        <v>-</v>
      </c>
      <c r="DO36" s="186" t="str">
        <f t="array" aca="1" ref="DO36" ca="1">IFERROR(VLOOKUP(INDIRECT("AL36"),クラス・種目リスト!$A$2:$AF$48,26,FALSE),"-")</f>
        <v>-</v>
      </c>
      <c r="DP36" s="186" t="str">
        <f t="array" aca="1" ref="DP36" ca="1">IFERROR(VLOOKUP(INDIRECT("AL36"),クラス・種目リスト!$A$2:$AF$48,27,FALSE),"-")</f>
        <v>-</v>
      </c>
      <c r="DQ36" s="186" t="str">
        <f t="array" aca="1" ref="DQ36" ca="1">IFERROR(VLOOKUP(INDIRECT("AL36"),クラス・種目リスト!$A$2:$AF$48,28,FALSE),"-")</f>
        <v>-</v>
      </c>
      <c r="DR36" s="186" t="str">
        <f t="array" aca="1" ref="DR36" ca="1">IFERROR(VLOOKUP(INDIRECT("AL36"),クラス・種目リスト!$A$2:$AF$48,29,FALSE),"-")</f>
        <v>-</v>
      </c>
      <c r="DS36" s="186" t="str">
        <f t="array" aca="1" ref="DS36" ca="1">IFERROR(VLOOKUP(INDIRECT("AL36"),クラス・種目リスト!$A$2:$AF$48,30,FALSE),"-")</f>
        <v>-</v>
      </c>
      <c r="DT36" s="186" t="str">
        <f t="array" aca="1" ref="DT36" ca="1">IFERROR(VLOOKUP(INDIRECT("AL36"),クラス・種目リスト!$A$2:$AF$48,31,FALSE),"-")</f>
        <v>-</v>
      </c>
      <c r="DU36" s="186" t="str">
        <f t="array" aca="1" ref="DU36" ca="1">IFERROR(VLOOKUP(INDIRECT("AL36"),クラス・種目リスト!$A$2:$AF$48,32,FALSE),"-")</f>
        <v>-</v>
      </c>
      <c r="DV36" s="186">
        <f t="shared" ca="1" si="5"/>
        <v>0</v>
      </c>
      <c r="EA36" s="186" t="str">
        <f t="array" aca="1" ref="EA36" ca="1">IFERROR(VLOOKUP(INDIRECT("AV36"),クラス・種目リスト!$A$2:$AF$48,18,FALSE),"-")</f>
        <v>-</v>
      </c>
      <c r="EB36" s="186" t="str">
        <f t="array" aca="1" ref="EB36" ca="1">IFERROR(VLOOKUP(INDIRECT("AV36"),クラス・種目リスト!$A$2:$AF$48,19,FALSE),"-")</f>
        <v>-</v>
      </c>
      <c r="EC36" s="186" t="str">
        <f t="array" aca="1" ref="EC36" ca="1">IFERROR(VLOOKUP(INDIRECT("AV36"),クラス・種目リスト!$A$2:$AF$48,20,FALSE),"-")</f>
        <v>-</v>
      </c>
      <c r="ED36" s="186" t="str">
        <f t="array" aca="1" ref="ED36" ca="1">IFERROR(VLOOKUP(INDIRECT("AV36"),クラス・種目リスト!$A$2:$AF$48,21,FALSE),"-")</f>
        <v>-</v>
      </c>
      <c r="EE36" s="186" t="str">
        <f t="array" aca="1" ref="EE36" ca="1">IFERROR(VLOOKUP(INDIRECT("AV36"),クラス・種目リスト!$A$2:$AF$48,22,FALSE),"-")</f>
        <v>-</v>
      </c>
      <c r="EF36" s="186" t="str">
        <f t="array" aca="1" ref="EF36" ca="1">IFERROR(VLOOKUP(INDIRECT("AV36"),クラス・種目リスト!$A$2:$AF$48,23,FALSE),"-")</f>
        <v>-</v>
      </c>
      <c r="EG36" s="186" t="str">
        <f t="array" aca="1" ref="EG36" ca="1">IFERROR(VLOOKUP(INDIRECT("AV36"),クラス・種目リスト!$A$2:$AF$48,24,FALSE),"-")</f>
        <v>-</v>
      </c>
      <c r="EH36" s="186" t="str">
        <f t="array" aca="1" ref="EH36" ca="1">IFERROR(VLOOKUP(INDIRECT("AV36"),クラス・種目リスト!$A$2:$AF$48,25,FALSE),"-")</f>
        <v>-</v>
      </c>
      <c r="EI36" s="186" t="str">
        <f t="array" aca="1" ref="EI36" ca="1">IFERROR(VLOOKUP(INDIRECT("AV36"),クラス・種目リスト!$A$2:$AF$48,26,FALSE),"-")</f>
        <v>-</v>
      </c>
      <c r="EJ36" s="186" t="str">
        <f t="array" aca="1" ref="EJ36" ca="1">IFERROR(VLOOKUP(INDIRECT("AV36"),クラス・種目リスト!$A$2:$AF$48,27,FALSE),"-")</f>
        <v>-</v>
      </c>
      <c r="EK36" s="186" t="str">
        <f t="array" aca="1" ref="EK36" ca="1">IFERROR(VLOOKUP(INDIRECT("AV36"),クラス・種目リスト!$A$2:$AF$48,28,FALSE),"-")</f>
        <v>-</v>
      </c>
      <c r="EL36" s="186" t="str">
        <f t="array" aca="1" ref="EL36" ca="1">IFERROR(VLOOKUP(INDIRECT("AV36"),クラス・種目リスト!$A$2:$AF$48,29,FALSE),"-")</f>
        <v>-</v>
      </c>
      <c r="EM36" s="186" t="str">
        <f t="array" aca="1" ref="EM36" ca="1">IFERROR(VLOOKUP(INDIRECT("AV36"),クラス・種目リスト!$A$2:$AF$48,30,FALSE),"-")</f>
        <v>-</v>
      </c>
      <c r="EN36" s="186" t="str">
        <f t="array" aca="1" ref="EN36" ca="1">IFERROR(VLOOKUP(INDIRECT("AV36"),クラス・種目リスト!$A$2:$AF$48,31,FALSE),"-")</f>
        <v>-</v>
      </c>
      <c r="EO36" s="186" t="str">
        <f t="array" aca="1" ref="EO36" ca="1">IFERROR(VLOOKUP(INDIRECT("AV36"),クラス・種目リスト!$A$2:$AF$48,32,FALSE),"-")</f>
        <v>-</v>
      </c>
      <c r="EP36" s="186">
        <f t="shared" ca="1" si="6"/>
        <v>0</v>
      </c>
      <c r="EQ36" s="186"/>
      <c r="ER36" s="186"/>
      <c r="ES36" s="186"/>
      <c r="ET36" s="186"/>
      <c r="EV36" s="39">
        <f t="array" aca="1" ref="EV36" ca="1">IF(INDIRECT("O36")="-",0,COUNTA(INDIRECT("O36")))+IF(INDIRECT("Y36")="-",0,COUNTA(INDIRECT("Y36")))+IF(INDIRECT("AM36")="-",0,COUNTA(INDIRECT("AM36")))+IF(INDIRECT("AW36")="-",0,COUNTA(INDIRECT("AW36")))</f>
        <v>0</v>
      </c>
    </row>
    <row r="37" spans="1:152" ht="19.5" customHeight="1" x14ac:dyDescent="0.15">
      <c r="A37" s="72" t="s">
        <v>3</v>
      </c>
      <c r="B37" s="73" t="str">
        <f t="shared" si="4"/>
        <v/>
      </c>
      <c r="C37" s="74"/>
      <c r="D37" s="75"/>
      <c r="E37" s="76"/>
      <c r="F37" s="77"/>
      <c r="G37" s="78"/>
      <c r="H37" s="79"/>
      <c r="I37" s="121" t="str">
        <f t="shared" si="7"/>
        <v/>
      </c>
      <c r="J37" s="122" t="str">
        <f t="shared" si="8"/>
        <v/>
      </c>
      <c r="K37" s="128"/>
      <c r="L37" s="122" t="str">
        <f t="shared" si="9"/>
        <v/>
      </c>
      <c r="M37" s="125"/>
      <c r="N37" s="125"/>
      <c r="O37" s="126"/>
      <c r="P37" s="127"/>
      <c r="Q37" s="143"/>
      <c r="R37" s="127"/>
      <c r="S37" s="144"/>
      <c r="T37" s="127"/>
      <c r="U37" s="144"/>
      <c r="V37" s="145" t="str">
        <f t="shared" si="13"/>
        <v/>
      </c>
      <c r="W37" s="148"/>
      <c r="X37" s="149"/>
      <c r="Y37" s="126"/>
      <c r="Z37" s="127"/>
      <c r="AA37" s="143"/>
      <c r="AB37" s="157"/>
      <c r="AC37" s="144"/>
      <c r="AD37" s="158"/>
      <c r="AE37" s="144"/>
      <c r="AF37" s="145" t="str">
        <f t="shared" si="14"/>
        <v/>
      </c>
      <c r="AG37" s="146"/>
      <c r="AH37" s="147"/>
      <c r="AI37" s="174" t="str">
        <f t="shared" si="10"/>
        <v>-</v>
      </c>
      <c r="AJ37" s="79"/>
      <c r="AK37" s="52"/>
      <c r="AL37" s="159"/>
      <c r="AM37" s="59"/>
      <c r="AN37" s="112"/>
      <c r="AO37" s="112"/>
      <c r="AP37" s="112"/>
      <c r="AQ37" s="112"/>
      <c r="AR37" s="112"/>
      <c r="AS37" s="112"/>
      <c r="AT37" s="59"/>
      <c r="AU37" s="59"/>
      <c r="AV37" s="159"/>
      <c r="AW37" s="59"/>
      <c r="AX37" s="112"/>
      <c r="AY37" s="112"/>
      <c r="AZ37" s="112"/>
      <c r="BA37" s="112"/>
      <c r="BB37" s="112"/>
      <c r="BC37" s="112"/>
      <c r="BD37" s="59"/>
      <c r="BE37" s="146"/>
      <c r="BF37" s="212"/>
      <c r="BG37" s="174" t="str">
        <f t="shared" si="11"/>
        <v>-</v>
      </c>
      <c r="BH37" s="174" t="str">
        <f t="array" aca="1" ref="BH37" ca="1">IF(INDIRECT("D37")="","",IFERROR(HLOOKUP($E$4,$BL$2:$BW$3,2,FALSE),""))</f>
        <v/>
      </c>
      <c r="BI37" s="52"/>
      <c r="BJ37" s="87"/>
      <c r="BK37" s="213" t="str">
        <f t="array" aca="1" ref="BK37" ca="1">IF(クラス・種目リスト!$J$78=1,$C$4&amp;INDIRECT("$C37")&amp;RIGHT(INDIRECT("$H37"),1),$C$4&amp;INDIRECT("$C37"))</f>
        <v>小学</v>
      </c>
      <c r="BL37" s="214" t="str">
        <f ca="1">IFERROR(VLOOKUP($BK37,クラス・種目リスト!$A$67:$H$82,3,FALSE),"-")</f>
        <v>-</v>
      </c>
      <c r="BM37" s="214" t="str">
        <f ca="1">IFERROR(VLOOKUP($BK37,クラス・種目リスト!$A$67:$H$82,4,FALSE),"-")</f>
        <v>-</v>
      </c>
      <c r="BN37" s="214" t="str">
        <f ca="1">IFERROR(VLOOKUP($BK37,クラス・種目リスト!$A$67:$H$82,5,FALSE),"-")</f>
        <v>-</v>
      </c>
      <c r="BO37" s="214" t="str">
        <f ca="1">IFERROR(VLOOKUP($BK37,クラス・種目リスト!$A$67:$H$82,6,FALSE),"-")</f>
        <v>-</v>
      </c>
      <c r="BP37" s="214" t="str">
        <f ca="1">IFERROR(VLOOKUP($BK37,クラス・種目リスト!$A$67:$H$82,7,FALSE),"-")</f>
        <v>-</v>
      </c>
      <c r="BQ37" s="214" t="str">
        <f ca="1">IFERROR(VLOOKUP($BK37,クラス・種目リスト!$A$67:$H$82,8,FALSE),"-")</f>
        <v>-</v>
      </c>
      <c r="BR37" s="243"/>
      <c r="BS37" s="186" t="str">
        <f t="array" aca="1" ref="BS37" ca="1">IFERROR(VLOOKUP(INDIRECT("N37"),クラス・種目リスト!$A$2:$AF$48,3,FALSE),"-")</f>
        <v>-</v>
      </c>
      <c r="BT37" s="186" t="str">
        <f t="array" aca="1" ref="BT37" ca="1">IFERROR(VLOOKUP(INDIRECT("N37"),クラス・種目リスト!$A$2:$AF$48,4,FALSE),"-")</f>
        <v>-</v>
      </c>
      <c r="BU37" s="186" t="str">
        <f t="array" aca="1" ref="BU37" ca="1">IFERROR(VLOOKUP(INDIRECT("N37"),クラス・種目リスト!$A$2:$AF$48,5,FALSE),"-")</f>
        <v>-</v>
      </c>
      <c r="BV37" s="186" t="str">
        <f t="array" aca="1" ref="BV37" ca="1">IFERROR(VLOOKUP(INDIRECT("N37"),クラス・種目リスト!$A$2:$AF$48,6,FALSE),"-")</f>
        <v>-</v>
      </c>
      <c r="BW37" s="186" t="str">
        <f t="array" aca="1" ref="BW37" ca="1">IFERROR(VLOOKUP(INDIRECT("N37"),クラス・種目リスト!$A$2:$AF$48,7,FALSE),"-")</f>
        <v>-</v>
      </c>
      <c r="BX37" s="186" t="str">
        <f t="array" aca="1" ref="BX37" ca="1">IFERROR(VLOOKUP(INDIRECT("N37"),クラス・種目リスト!$A$2:$AF$48,8,FALSE),"-")</f>
        <v>-</v>
      </c>
      <c r="BY37" s="186" t="str">
        <f t="array" aca="1" ref="BY37" ca="1">IFERROR(VLOOKUP(INDIRECT("N37"),クラス・種目リスト!$A$2:$AF$48,9,FALSE),"-")</f>
        <v>-</v>
      </c>
      <c r="BZ37" s="186" t="str">
        <f t="array" aca="1" ref="BZ37" ca="1">IFERROR(VLOOKUP(INDIRECT("N37"),クラス・種目リスト!$A$2:$AF$48,10,FALSE),"-")</f>
        <v>-</v>
      </c>
      <c r="CA37" s="186" t="str">
        <f t="array" aca="1" ref="CA37" ca="1">IFERROR(VLOOKUP(INDIRECT("N37"),クラス・種目リスト!$A$2:$AF$48,11,FALSE),"-")</f>
        <v>-</v>
      </c>
      <c r="CB37" s="186" t="str">
        <f t="array" aca="1" ref="CB37" ca="1">IFERROR(VLOOKUP(INDIRECT("N37"),クラス・種目リスト!$A$2:$AF$48,12,FALSE),"-")</f>
        <v>-</v>
      </c>
      <c r="CC37" s="186" t="str">
        <f t="array" aca="1" ref="CC37" ca="1">IFERROR(VLOOKUP(INDIRECT("N37"),クラス・種目リスト!$A$2:$AF$48,13,FALSE),"-")</f>
        <v>-</v>
      </c>
      <c r="CD37" s="186" t="str">
        <f t="array" aca="1" ref="CD37" ca="1">IFERROR(VLOOKUP(INDIRECT("N37"),クラス・種目リスト!$A$2:$AF$48,14,FALSE),"-")</f>
        <v>-</v>
      </c>
      <c r="CE37" s="186" t="str">
        <f t="array" aca="1" ref="CE37" ca="1">IFERROR(VLOOKUP(INDIRECT("N37"),クラス・種目リスト!$A$2:$AF$48,15,FALSE),"-")</f>
        <v>-</v>
      </c>
      <c r="CF37" s="186" t="str">
        <f t="array" aca="1" ref="CF37" ca="1">IFERROR(VLOOKUP(INDIRECT("N37"),クラス・種目リスト!$A$2:$AF$48,16,FALSE),"-")</f>
        <v>-</v>
      </c>
      <c r="CG37" s="186" t="str">
        <f t="array" aca="1" ref="CG37" ca="1">IFERROR(VLOOKUP(INDIRECT("N37"),クラス・種目リスト!$A$2:$AF$48,17,FALSE),"-")</f>
        <v>-</v>
      </c>
      <c r="CH37" s="186">
        <f t="shared" ca="1" si="15"/>
        <v>0</v>
      </c>
      <c r="CI37" s="186"/>
      <c r="CJ37" s="186"/>
      <c r="CK37" s="186"/>
      <c r="CL37" s="186"/>
      <c r="CM37" s="186" t="str">
        <f t="array" aca="1" ref="CM37" ca="1">IFERROR(VLOOKUP(INDIRECT("X37"),クラス・種目リスト!$A$2:$AF$48,3,FALSE),"-")</f>
        <v>-</v>
      </c>
      <c r="CN37" s="186" t="str">
        <f t="array" aca="1" ref="CN37" ca="1">IFERROR(VLOOKUP(INDIRECT("X37"),クラス・種目リスト!$A$2:$AF$48,4,FALSE),"-")</f>
        <v>-</v>
      </c>
      <c r="CO37" s="186" t="str">
        <f t="array" aca="1" ref="CO37" ca="1">IFERROR(VLOOKUP(INDIRECT("X37"),クラス・種目リスト!$A$2:$AF$48,5,FALSE),"-")</f>
        <v>-</v>
      </c>
      <c r="CP37" s="186" t="str">
        <f t="array" aca="1" ref="CP37" ca="1">IFERROR(VLOOKUP(INDIRECT("X37"),クラス・種目リスト!$A$2:$AF$48,6,FALSE),"-")</f>
        <v>-</v>
      </c>
      <c r="CQ37" s="186" t="str">
        <f t="array" aca="1" ref="CQ37" ca="1">IFERROR(VLOOKUP(INDIRECT("X37"),クラス・種目リスト!$A$2:$AF$48,7,FALSE),"-")</f>
        <v>-</v>
      </c>
      <c r="CR37" s="186" t="str">
        <f t="array" aca="1" ref="CR37" ca="1">IFERROR(VLOOKUP(INDIRECT("X37"),クラス・種目リスト!$A$2:$AF$48,8,FALSE),"-")</f>
        <v>-</v>
      </c>
      <c r="CS37" s="186" t="str">
        <f t="array" aca="1" ref="CS37" ca="1">IFERROR(VLOOKUP(INDIRECT("X37"),クラス・種目リスト!$A$2:$AF$48,9,FALSE),"-")</f>
        <v>-</v>
      </c>
      <c r="CT37" s="186" t="str">
        <f t="array" aca="1" ref="CT37" ca="1">IFERROR(VLOOKUP(INDIRECT("X37"),クラス・種目リスト!$A$2:$AF$48,10,FALSE),"-")</f>
        <v>-</v>
      </c>
      <c r="CU37" s="186" t="str">
        <f t="array" aca="1" ref="CU37" ca="1">IFERROR(VLOOKUP(INDIRECT("X37"),クラス・種目リスト!$A$2:$AF$48,11,FALSE),"-")</f>
        <v>-</v>
      </c>
      <c r="CV37" s="186" t="str">
        <f t="array" aca="1" ref="CV37" ca="1">IFERROR(VLOOKUP(INDIRECT("X37"),クラス・種目リスト!$A$2:$AF$48,12,FALSE),"-")</f>
        <v>-</v>
      </c>
      <c r="CW37" s="186" t="str">
        <f t="array" aca="1" ref="CW37" ca="1">IFERROR(VLOOKUP(INDIRECT("X37"),クラス・種目リスト!$A$2:$AF$48,13,FALSE),"-")</f>
        <v>-</v>
      </c>
      <c r="CX37" s="186" t="str">
        <f t="array" aca="1" ref="CX37" ca="1">IFERROR(VLOOKUP(INDIRECT("X37"),クラス・種目リスト!$A$2:$AF$48,14,FALSE),"-")</f>
        <v>-</v>
      </c>
      <c r="CY37" s="186" t="str">
        <f t="array" aca="1" ref="CY37" ca="1">IFERROR(VLOOKUP(INDIRECT("X37"),クラス・種目リスト!$A$2:$AF$48,15,FALSE),"-")</f>
        <v>-</v>
      </c>
      <c r="CZ37" s="186" t="str">
        <f t="array" aca="1" ref="CZ37" ca="1">IFERROR(VLOOKUP(INDIRECT("X37"),クラス・種目リスト!$A$2:$AF$48,16,FALSE),"-")</f>
        <v>-</v>
      </c>
      <c r="DA37" s="186" t="str">
        <f t="array" aca="1" ref="DA37" ca="1">IFERROR(VLOOKUP(INDIRECT("X37"),クラス・種目リスト!$A$2:$AF$48,17,FALSE),"-")</f>
        <v>-</v>
      </c>
      <c r="DB37" s="186">
        <f t="shared" ca="1" si="12"/>
        <v>0</v>
      </c>
      <c r="DC37" s="186"/>
      <c r="DD37" s="186"/>
      <c r="DE37" s="186"/>
      <c r="DF37" s="186"/>
      <c r="DG37" s="186" t="str">
        <f t="array" aca="1" ref="DG37" ca="1">IFERROR(VLOOKUP(INDIRECT("AL37"),クラス・種目リスト!$A$2:$AF$48,18,FALSE),"-")</f>
        <v>-</v>
      </c>
      <c r="DH37" s="186" t="str">
        <f t="array" aca="1" ref="DH37" ca="1">IFERROR(VLOOKUP(INDIRECT("AL37"),クラス・種目リスト!$A$2:$AF$48,19,FALSE),"-")</f>
        <v>-</v>
      </c>
      <c r="DI37" s="186" t="str">
        <f t="array" aca="1" ref="DI37" ca="1">IFERROR(VLOOKUP(INDIRECT("AL37"),クラス・種目リスト!$A$2:$AF$48,20,FALSE),"-")</f>
        <v>-</v>
      </c>
      <c r="DJ37" s="186" t="str">
        <f t="array" aca="1" ref="DJ37" ca="1">IFERROR(VLOOKUP(INDIRECT("AL37"),クラス・種目リスト!$A$2:$AF$48,21,FALSE),"-")</f>
        <v>-</v>
      </c>
      <c r="DK37" s="186" t="str">
        <f t="array" aca="1" ref="DK37" ca="1">IFERROR(VLOOKUP(INDIRECT("AL37"),クラス・種目リスト!$A$2:$AF$48,22,FALSE),"-")</f>
        <v>-</v>
      </c>
      <c r="DL37" s="186" t="str">
        <f t="array" aca="1" ref="DL37" ca="1">IFERROR(VLOOKUP(INDIRECT("AL37"),クラス・種目リスト!$A$2:$AF$48,23,FALSE),"-")</f>
        <v>-</v>
      </c>
      <c r="DM37" s="186" t="str">
        <f t="array" aca="1" ref="DM37" ca="1">IFERROR(VLOOKUP(INDIRECT("AL37"),クラス・種目リスト!$A$2:$AF$48,24,FALSE),"-")</f>
        <v>-</v>
      </c>
      <c r="DN37" s="186" t="str">
        <f t="array" aca="1" ref="DN37" ca="1">IFERROR(VLOOKUP(INDIRECT("AL37"),クラス・種目リスト!$A$2:$AF$48,25,FALSE),"-")</f>
        <v>-</v>
      </c>
      <c r="DO37" s="186" t="str">
        <f t="array" aca="1" ref="DO37" ca="1">IFERROR(VLOOKUP(INDIRECT("AL37"),クラス・種目リスト!$A$2:$AF$48,26,FALSE),"-")</f>
        <v>-</v>
      </c>
      <c r="DP37" s="186" t="str">
        <f t="array" aca="1" ref="DP37" ca="1">IFERROR(VLOOKUP(INDIRECT("AL37"),クラス・種目リスト!$A$2:$AF$48,27,FALSE),"-")</f>
        <v>-</v>
      </c>
      <c r="DQ37" s="186" t="str">
        <f t="array" aca="1" ref="DQ37" ca="1">IFERROR(VLOOKUP(INDIRECT("AL37"),クラス・種目リスト!$A$2:$AF$48,28,FALSE),"-")</f>
        <v>-</v>
      </c>
      <c r="DR37" s="186" t="str">
        <f t="array" aca="1" ref="DR37" ca="1">IFERROR(VLOOKUP(INDIRECT("AL37"),クラス・種目リスト!$A$2:$AF$48,29,FALSE),"-")</f>
        <v>-</v>
      </c>
      <c r="DS37" s="186" t="str">
        <f t="array" aca="1" ref="DS37" ca="1">IFERROR(VLOOKUP(INDIRECT("AL37"),クラス・種目リスト!$A$2:$AF$48,30,FALSE),"-")</f>
        <v>-</v>
      </c>
      <c r="DT37" s="186" t="str">
        <f t="array" aca="1" ref="DT37" ca="1">IFERROR(VLOOKUP(INDIRECT("AL37"),クラス・種目リスト!$A$2:$AF$48,31,FALSE),"-")</f>
        <v>-</v>
      </c>
      <c r="DU37" s="186" t="str">
        <f t="array" aca="1" ref="DU37" ca="1">IFERROR(VLOOKUP(INDIRECT("AL37"),クラス・種目リスト!$A$2:$AF$48,32,FALSE),"-")</f>
        <v>-</v>
      </c>
      <c r="DV37" s="186">
        <f t="shared" ca="1" si="5"/>
        <v>0</v>
      </c>
      <c r="EA37" s="186" t="str">
        <f t="array" aca="1" ref="EA37" ca="1">IFERROR(VLOOKUP(INDIRECT("AV37"),クラス・種目リスト!$A$2:$AF$48,18,FALSE),"-")</f>
        <v>-</v>
      </c>
      <c r="EB37" s="186" t="str">
        <f t="array" aca="1" ref="EB37" ca="1">IFERROR(VLOOKUP(INDIRECT("AV37"),クラス・種目リスト!$A$2:$AF$48,19,FALSE),"-")</f>
        <v>-</v>
      </c>
      <c r="EC37" s="186" t="str">
        <f t="array" aca="1" ref="EC37" ca="1">IFERROR(VLOOKUP(INDIRECT("AV37"),クラス・種目リスト!$A$2:$AF$48,20,FALSE),"-")</f>
        <v>-</v>
      </c>
      <c r="ED37" s="186" t="str">
        <f t="array" aca="1" ref="ED37" ca="1">IFERROR(VLOOKUP(INDIRECT("AV37"),クラス・種目リスト!$A$2:$AF$48,21,FALSE),"-")</f>
        <v>-</v>
      </c>
      <c r="EE37" s="186" t="str">
        <f t="array" aca="1" ref="EE37" ca="1">IFERROR(VLOOKUP(INDIRECT("AV37"),クラス・種目リスト!$A$2:$AF$48,22,FALSE),"-")</f>
        <v>-</v>
      </c>
      <c r="EF37" s="186" t="str">
        <f t="array" aca="1" ref="EF37" ca="1">IFERROR(VLOOKUP(INDIRECT("AV37"),クラス・種目リスト!$A$2:$AF$48,23,FALSE),"-")</f>
        <v>-</v>
      </c>
      <c r="EG37" s="186" t="str">
        <f t="array" aca="1" ref="EG37" ca="1">IFERROR(VLOOKUP(INDIRECT("AV37"),クラス・種目リスト!$A$2:$AF$48,24,FALSE),"-")</f>
        <v>-</v>
      </c>
      <c r="EH37" s="186" t="str">
        <f t="array" aca="1" ref="EH37" ca="1">IFERROR(VLOOKUP(INDIRECT("AV37"),クラス・種目リスト!$A$2:$AF$48,25,FALSE),"-")</f>
        <v>-</v>
      </c>
      <c r="EI37" s="186" t="str">
        <f t="array" aca="1" ref="EI37" ca="1">IFERROR(VLOOKUP(INDIRECT("AV37"),クラス・種目リスト!$A$2:$AF$48,26,FALSE),"-")</f>
        <v>-</v>
      </c>
      <c r="EJ37" s="186" t="str">
        <f t="array" aca="1" ref="EJ37" ca="1">IFERROR(VLOOKUP(INDIRECT("AV37"),クラス・種目リスト!$A$2:$AF$48,27,FALSE),"-")</f>
        <v>-</v>
      </c>
      <c r="EK37" s="186" t="str">
        <f t="array" aca="1" ref="EK37" ca="1">IFERROR(VLOOKUP(INDIRECT("AV37"),クラス・種目リスト!$A$2:$AF$48,28,FALSE),"-")</f>
        <v>-</v>
      </c>
      <c r="EL37" s="186" t="str">
        <f t="array" aca="1" ref="EL37" ca="1">IFERROR(VLOOKUP(INDIRECT("AV37"),クラス・種目リスト!$A$2:$AF$48,29,FALSE),"-")</f>
        <v>-</v>
      </c>
      <c r="EM37" s="186" t="str">
        <f t="array" aca="1" ref="EM37" ca="1">IFERROR(VLOOKUP(INDIRECT("AV37"),クラス・種目リスト!$A$2:$AF$48,30,FALSE),"-")</f>
        <v>-</v>
      </c>
      <c r="EN37" s="186" t="str">
        <f t="array" aca="1" ref="EN37" ca="1">IFERROR(VLOOKUP(INDIRECT("AV37"),クラス・種目リスト!$A$2:$AF$48,31,FALSE),"-")</f>
        <v>-</v>
      </c>
      <c r="EO37" s="186" t="str">
        <f t="array" aca="1" ref="EO37" ca="1">IFERROR(VLOOKUP(INDIRECT("AV37"),クラス・種目リスト!$A$2:$AF$48,32,FALSE),"-")</f>
        <v>-</v>
      </c>
      <c r="EP37" s="186">
        <f t="shared" ca="1" si="6"/>
        <v>0</v>
      </c>
      <c r="EQ37" s="186"/>
      <c r="ER37" s="186"/>
      <c r="ES37" s="186"/>
      <c r="ET37" s="186"/>
      <c r="EV37" s="39">
        <f t="array" aca="1" ref="EV37" ca="1">IF(INDIRECT("O37")="-",0,COUNTA(INDIRECT("O37")))+IF(INDIRECT("Y37")="-",0,COUNTA(INDIRECT("Y37")))+IF(INDIRECT("AM37")="-",0,COUNTA(INDIRECT("AM37")))+IF(INDIRECT("AW37")="-",0,COUNTA(INDIRECT("AW37")))</f>
        <v>0</v>
      </c>
    </row>
    <row r="38" spans="1:152" ht="19.5" customHeight="1" x14ac:dyDescent="0.15">
      <c r="A38" s="72" t="s">
        <v>3</v>
      </c>
      <c r="B38" s="73" t="str">
        <f t="shared" si="4"/>
        <v/>
      </c>
      <c r="C38" s="74"/>
      <c r="D38" s="80"/>
      <c r="E38" s="81"/>
      <c r="F38" s="77"/>
      <c r="G38" s="78"/>
      <c r="H38" s="79"/>
      <c r="I38" s="121" t="str">
        <f t="shared" si="7"/>
        <v/>
      </c>
      <c r="J38" s="122" t="str">
        <f t="shared" si="8"/>
        <v/>
      </c>
      <c r="K38" s="128"/>
      <c r="L38" s="122" t="str">
        <f t="shared" si="9"/>
        <v/>
      </c>
      <c r="M38" s="125"/>
      <c r="N38" s="125"/>
      <c r="O38" s="126"/>
      <c r="P38" s="127"/>
      <c r="Q38" s="143"/>
      <c r="R38" s="127"/>
      <c r="S38" s="144"/>
      <c r="T38" s="127"/>
      <c r="U38" s="144"/>
      <c r="V38" s="145" t="str">
        <f t="shared" si="13"/>
        <v/>
      </c>
      <c r="W38" s="148"/>
      <c r="X38" s="149"/>
      <c r="Y38" s="126"/>
      <c r="Z38" s="127"/>
      <c r="AA38" s="143"/>
      <c r="AB38" s="157"/>
      <c r="AC38" s="144"/>
      <c r="AD38" s="158"/>
      <c r="AE38" s="144"/>
      <c r="AF38" s="145" t="str">
        <f t="shared" si="14"/>
        <v/>
      </c>
      <c r="AG38" s="146"/>
      <c r="AH38" s="147"/>
      <c r="AI38" s="174" t="str">
        <f t="shared" si="10"/>
        <v>-</v>
      </c>
      <c r="AJ38" s="79"/>
      <c r="AK38" s="52"/>
      <c r="AL38" s="159"/>
      <c r="AM38" s="59"/>
      <c r="AN38" s="112"/>
      <c r="AO38" s="112"/>
      <c r="AP38" s="112"/>
      <c r="AQ38" s="112"/>
      <c r="AR38" s="112"/>
      <c r="AS38" s="112"/>
      <c r="AT38" s="59"/>
      <c r="AU38" s="59"/>
      <c r="AV38" s="159"/>
      <c r="AW38" s="59"/>
      <c r="AX38" s="112"/>
      <c r="AY38" s="112"/>
      <c r="AZ38" s="112"/>
      <c r="BA38" s="112"/>
      <c r="BB38" s="112"/>
      <c r="BC38" s="112"/>
      <c r="BD38" s="59"/>
      <c r="BE38" s="146"/>
      <c r="BF38" s="212"/>
      <c r="BG38" s="174" t="str">
        <f t="shared" si="11"/>
        <v>-</v>
      </c>
      <c r="BH38" s="174" t="str">
        <f t="array" aca="1" ref="BH38" ca="1">IF(INDIRECT("D38")="","",IFERROR(HLOOKUP($E$4,$BL$2:$BW$3,2,FALSE),""))</f>
        <v/>
      </c>
      <c r="BI38" s="52"/>
      <c r="BJ38" s="87"/>
      <c r="BK38" s="213" t="str">
        <f t="array" aca="1" ref="BK38" ca="1">IF(クラス・種目リスト!$J$78=1,$C$4&amp;INDIRECT("$C38")&amp;RIGHT(INDIRECT("$H38"),1),$C$4&amp;INDIRECT("$C38"))</f>
        <v>小学</v>
      </c>
      <c r="BL38" s="214" t="str">
        <f ca="1">IFERROR(VLOOKUP($BK38,クラス・種目リスト!$A$67:$H$82,3,FALSE),"-")</f>
        <v>-</v>
      </c>
      <c r="BM38" s="214" t="str">
        <f ca="1">IFERROR(VLOOKUP($BK38,クラス・種目リスト!$A$67:$H$82,4,FALSE),"-")</f>
        <v>-</v>
      </c>
      <c r="BN38" s="214" t="str">
        <f ca="1">IFERROR(VLOOKUP($BK38,クラス・種目リスト!$A$67:$H$82,5,FALSE),"-")</f>
        <v>-</v>
      </c>
      <c r="BO38" s="214" t="str">
        <f ca="1">IFERROR(VLOOKUP($BK38,クラス・種目リスト!$A$67:$H$82,6,FALSE),"-")</f>
        <v>-</v>
      </c>
      <c r="BP38" s="214" t="str">
        <f ca="1">IFERROR(VLOOKUP($BK38,クラス・種目リスト!$A$67:$H$82,7,FALSE),"-")</f>
        <v>-</v>
      </c>
      <c r="BQ38" s="214" t="str">
        <f ca="1">IFERROR(VLOOKUP($BK38,クラス・種目リスト!$A$67:$H$82,8,FALSE),"-")</f>
        <v>-</v>
      </c>
      <c r="BR38" s="243"/>
      <c r="BS38" s="186" t="str">
        <f t="array" aca="1" ref="BS38" ca="1">IFERROR(VLOOKUP(INDIRECT("N38"),クラス・種目リスト!$A$2:$AF$48,3,FALSE),"-")</f>
        <v>-</v>
      </c>
      <c r="BT38" s="186" t="str">
        <f t="array" aca="1" ref="BT38" ca="1">IFERROR(VLOOKUP(INDIRECT("N38"),クラス・種目リスト!$A$2:$AF$48,4,FALSE),"-")</f>
        <v>-</v>
      </c>
      <c r="BU38" s="186" t="str">
        <f t="array" aca="1" ref="BU38" ca="1">IFERROR(VLOOKUP(INDIRECT("N38"),クラス・種目リスト!$A$2:$AF$48,5,FALSE),"-")</f>
        <v>-</v>
      </c>
      <c r="BV38" s="186" t="str">
        <f t="array" aca="1" ref="BV38" ca="1">IFERROR(VLOOKUP(INDIRECT("N38"),クラス・種目リスト!$A$2:$AF$48,6,FALSE),"-")</f>
        <v>-</v>
      </c>
      <c r="BW38" s="186" t="str">
        <f t="array" aca="1" ref="BW38" ca="1">IFERROR(VLOOKUP(INDIRECT("N38"),クラス・種目リスト!$A$2:$AF$48,7,FALSE),"-")</f>
        <v>-</v>
      </c>
      <c r="BX38" s="186" t="str">
        <f t="array" aca="1" ref="BX38" ca="1">IFERROR(VLOOKUP(INDIRECT("N38"),クラス・種目リスト!$A$2:$AF$48,8,FALSE),"-")</f>
        <v>-</v>
      </c>
      <c r="BY38" s="186" t="str">
        <f t="array" aca="1" ref="BY38" ca="1">IFERROR(VLOOKUP(INDIRECT("N38"),クラス・種目リスト!$A$2:$AF$48,9,FALSE),"-")</f>
        <v>-</v>
      </c>
      <c r="BZ38" s="186" t="str">
        <f t="array" aca="1" ref="BZ38" ca="1">IFERROR(VLOOKUP(INDIRECT("N38"),クラス・種目リスト!$A$2:$AF$48,10,FALSE),"-")</f>
        <v>-</v>
      </c>
      <c r="CA38" s="186" t="str">
        <f t="array" aca="1" ref="CA38" ca="1">IFERROR(VLOOKUP(INDIRECT("N38"),クラス・種目リスト!$A$2:$AF$48,11,FALSE),"-")</f>
        <v>-</v>
      </c>
      <c r="CB38" s="186" t="str">
        <f t="array" aca="1" ref="CB38" ca="1">IFERROR(VLOOKUP(INDIRECT("N38"),クラス・種目リスト!$A$2:$AF$48,12,FALSE),"-")</f>
        <v>-</v>
      </c>
      <c r="CC38" s="186" t="str">
        <f t="array" aca="1" ref="CC38" ca="1">IFERROR(VLOOKUP(INDIRECT("N38"),クラス・種目リスト!$A$2:$AF$48,13,FALSE),"-")</f>
        <v>-</v>
      </c>
      <c r="CD38" s="186" t="str">
        <f t="array" aca="1" ref="CD38" ca="1">IFERROR(VLOOKUP(INDIRECT("N38"),クラス・種目リスト!$A$2:$AF$48,14,FALSE),"-")</f>
        <v>-</v>
      </c>
      <c r="CE38" s="186" t="str">
        <f t="array" aca="1" ref="CE38" ca="1">IFERROR(VLOOKUP(INDIRECT("N38"),クラス・種目リスト!$A$2:$AF$48,15,FALSE),"-")</f>
        <v>-</v>
      </c>
      <c r="CF38" s="186" t="str">
        <f t="array" aca="1" ref="CF38" ca="1">IFERROR(VLOOKUP(INDIRECT("N38"),クラス・種目リスト!$A$2:$AF$48,16,FALSE),"-")</f>
        <v>-</v>
      </c>
      <c r="CG38" s="186" t="str">
        <f t="array" aca="1" ref="CG38" ca="1">IFERROR(VLOOKUP(INDIRECT("N38"),クラス・種目リスト!$A$2:$AF$48,17,FALSE),"-")</f>
        <v>-</v>
      </c>
      <c r="CH38" s="186">
        <f t="shared" ca="1" si="15"/>
        <v>0</v>
      </c>
      <c r="CI38" s="186"/>
      <c r="CJ38" s="186"/>
      <c r="CK38" s="186"/>
      <c r="CL38" s="186"/>
      <c r="CM38" s="186" t="str">
        <f t="array" aca="1" ref="CM38" ca="1">IFERROR(VLOOKUP(INDIRECT("X38"),クラス・種目リスト!$A$2:$AF$48,3,FALSE),"-")</f>
        <v>-</v>
      </c>
      <c r="CN38" s="186" t="str">
        <f t="array" aca="1" ref="CN38" ca="1">IFERROR(VLOOKUP(INDIRECT("X38"),クラス・種目リスト!$A$2:$AF$48,4,FALSE),"-")</f>
        <v>-</v>
      </c>
      <c r="CO38" s="186" t="str">
        <f t="array" aca="1" ref="CO38" ca="1">IFERROR(VLOOKUP(INDIRECT("X38"),クラス・種目リスト!$A$2:$AF$48,5,FALSE),"-")</f>
        <v>-</v>
      </c>
      <c r="CP38" s="186" t="str">
        <f t="array" aca="1" ref="CP38" ca="1">IFERROR(VLOOKUP(INDIRECT("X38"),クラス・種目リスト!$A$2:$AF$48,6,FALSE),"-")</f>
        <v>-</v>
      </c>
      <c r="CQ38" s="186" t="str">
        <f t="array" aca="1" ref="CQ38" ca="1">IFERROR(VLOOKUP(INDIRECT("X38"),クラス・種目リスト!$A$2:$AF$48,7,FALSE),"-")</f>
        <v>-</v>
      </c>
      <c r="CR38" s="186" t="str">
        <f t="array" aca="1" ref="CR38" ca="1">IFERROR(VLOOKUP(INDIRECT("X38"),クラス・種目リスト!$A$2:$AF$48,8,FALSE),"-")</f>
        <v>-</v>
      </c>
      <c r="CS38" s="186" t="str">
        <f t="array" aca="1" ref="CS38" ca="1">IFERROR(VLOOKUP(INDIRECT("X38"),クラス・種目リスト!$A$2:$AF$48,9,FALSE),"-")</f>
        <v>-</v>
      </c>
      <c r="CT38" s="186" t="str">
        <f t="array" aca="1" ref="CT38" ca="1">IFERROR(VLOOKUP(INDIRECT("X38"),クラス・種目リスト!$A$2:$AF$48,10,FALSE),"-")</f>
        <v>-</v>
      </c>
      <c r="CU38" s="186" t="str">
        <f t="array" aca="1" ref="CU38" ca="1">IFERROR(VLOOKUP(INDIRECT("X38"),クラス・種目リスト!$A$2:$AF$48,11,FALSE),"-")</f>
        <v>-</v>
      </c>
      <c r="CV38" s="186" t="str">
        <f t="array" aca="1" ref="CV38" ca="1">IFERROR(VLOOKUP(INDIRECT("X38"),クラス・種目リスト!$A$2:$AF$48,12,FALSE),"-")</f>
        <v>-</v>
      </c>
      <c r="CW38" s="186" t="str">
        <f t="array" aca="1" ref="CW38" ca="1">IFERROR(VLOOKUP(INDIRECT("X38"),クラス・種目リスト!$A$2:$AF$48,13,FALSE),"-")</f>
        <v>-</v>
      </c>
      <c r="CX38" s="186" t="str">
        <f t="array" aca="1" ref="CX38" ca="1">IFERROR(VLOOKUP(INDIRECT("X38"),クラス・種目リスト!$A$2:$AF$48,14,FALSE),"-")</f>
        <v>-</v>
      </c>
      <c r="CY38" s="186" t="str">
        <f t="array" aca="1" ref="CY38" ca="1">IFERROR(VLOOKUP(INDIRECT("X38"),クラス・種目リスト!$A$2:$AF$48,15,FALSE),"-")</f>
        <v>-</v>
      </c>
      <c r="CZ38" s="186" t="str">
        <f t="array" aca="1" ref="CZ38" ca="1">IFERROR(VLOOKUP(INDIRECT("X38"),クラス・種目リスト!$A$2:$AF$48,16,FALSE),"-")</f>
        <v>-</v>
      </c>
      <c r="DA38" s="186" t="str">
        <f t="array" aca="1" ref="DA38" ca="1">IFERROR(VLOOKUP(INDIRECT("X38"),クラス・種目リスト!$A$2:$AF$48,17,FALSE),"-")</f>
        <v>-</v>
      </c>
      <c r="DB38" s="186">
        <f t="shared" ca="1" si="12"/>
        <v>0</v>
      </c>
      <c r="DC38" s="186"/>
      <c r="DD38" s="186"/>
      <c r="DE38" s="186"/>
      <c r="DF38" s="186"/>
      <c r="DG38" s="186" t="str">
        <f t="array" aca="1" ref="DG38" ca="1">IFERROR(VLOOKUP(INDIRECT("AL38"),クラス・種目リスト!$A$2:$AF$48,18,FALSE),"-")</f>
        <v>-</v>
      </c>
      <c r="DH38" s="186" t="str">
        <f t="array" aca="1" ref="DH38" ca="1">IFERROR(VLOOKUP(INDIRECT("AL38"),クラス・種目リスト!$A$2:$AF$48,19,FALSE),"-")</f>
        <v>-</v>
      </c>
      <c r="DI38" s="186" t="str">
        <f t="array" aca="1" ref="DI38" ca="1">IFERROR(VLOOKUP(INDIRECT("AL38"),クラス・種目リスト!$A$2:$AF$48,20,FALSE),"-")</f>
        <v>-</v>
      </c>
      <c r="DJ38" s="186" t="str">
        <f t="array" aca="1" ref="DJ38" ca="1">IFERROR(VLOOKUP(INDIRECT("AL38"),クラス・種目リスト!$A$2:$AF$48,21,FALSE),"-")</f>
        <v>-</v>
      </c>
      <c r="DK38" s="186" t="str">
        <f t="array" aca="1" ref="DK38" ca="1">IFERROR(VLOOKUP(INDIRECT("AL38"),クラス・種目リスト!$A$2:$AF$48,22,FALSE),"-")</f>
        <v>-</v>
      </c>
      <c r="DL38" s="186" t="str">
        <f t="array" aca="1" ref="DL38" ca="1">IFERROR(VLOOKUP(INDIRECT("AL38"),クラス・種目リスト!$A$2:$AF$48,23,FALSE),"-")</f>
        <v>-</v>
      </c>
      <c r="DM38" s="186" t="str">
        <f t="array" aca="1" ref="DM38" ca="1">IFERROR(VLOOKUP(INDIRECT("AL38"),クラス・種目リスト!$A$2:$AF$48,24,FALSE),"-")</f>
        <v>-</v>
      </c>
      <c r="DN38" s="186" t="str">
        <f t="array" aca="1" ref="DN38" ca="1">IFERROR(VLOOKUP(INDIRECT("AL38"),クラス・種目リスト!$A$2:$AF$48,25,FALSE),"-")</f>
        <v>-</v>
      </c>
      <c r="DO38" s="186" t="str">
        <f t="array" aca="1" ref="DO38" ca="1">IFERROR(VLOOKUP(INDIRECT("AL38"),クラス・種目リスト!$A$2:$AF$48,26,FALSE),"-")</f>
        <v>-</v>
      </c>
      <c r="DP38" s="186" t="str">
        <f t="array" aca="1" ref="DP38" ca="1">IFERROR(VLOOKUP(INDIRECT("AL38"),クラス・種目リスト!$A$2:$AF$48,27,FALSE),"-")</f>
        <v>-</v>
      </c>
      <c r="DQ38" s="186" t="str">
        <f t="array" aca="1" ref="DQ38" ca="1">IFERROR(VLOOKUP(INDIRECT("AL38"),クラス・種目リスト!$A$2:$AF$48,28,FALSE),"-")</f>
        <v>-</v>
      </c>
      <c r="DR38" s="186" t="str">
        <f t="array" aca="1" ref="DR38" ca="1">IFERROR(VLOOKUP(INDIRECT("AL38"),クラス・種目リスト!$A$2:$AF$48,29,FALSE),"-")</f>
        <v>-</v>
      </c>
      <c r="DS38" s="186" t="str">
        <f t="array" aca="1" ref="DS38" ca="1">IFERROR(VLOOKUP(INDIRECT("AL38"),クラス・種目リスト!$A$2:$AF$48,30,FALSE),"-")</f>
        <v>-</v>
      </c>
      <c r="DT38" s="186" t="str">
        <f t="array" aca="1" ref="DT38" ca="1">IFERROR(VLOOKUP(INDIRECT("AL38"),クラス・種目リスト!$A$2:$AF$48,31,FALSE),"-")</f>
        <v>-</v>
      </c>
      <c r="DU38" s="186" t="str">
        <f t="array" aca="1" ref="DU38" ca="1">IFERROR(VLOOKUP(INDIRECT("AL38"),クラス・種目リスト!$A$2:$AF$48,32,FALSE),"-")</f>
        <v>-</v>
      </c>
      <c r="DV38" s="186">
        <f t="shared" ca="1" si="5"/>
        <v>0</v>
      </c>
      <c r="EA38" s="186" t="str">
        <f t="array" aca="1" ref="EA38" ca="1">IFERROR(VLOOKUP(INDIRECT("AV38"),クラス・種目リスト!$A$2:$AF$48,18,FALSE),"-")</f>
        <v>-</v>
      </c>
      <c r="EB38" s="186" t="str">
        <f t="array" aca="1" ref="EB38" ca="1">IFERROR(VLOOKUP(INDIRECT("AV38"),クラス・種目リスト!$A$2:$AF$48,19,FALSE),"-")</f>
        <v>-</v>
      </c>
      <c r="EC38" s="186" t="str">
        <f t="array" aca="1" ref="EC38" ca="1">IFERROR(VLOOKUP(INDIRECT("AV38"),クラス・種目リスト!$A$2:$AF$48,20,FALSE),"-")</f>
        <v>-</v>
      </c>
      <c r="ED38" s="186" t="str">
        <f t="array" aca="1" ref="ED38" ca="1">IFERROR(VLOOKUP(INDIRECT("AV38"),クラス・種目リスト!$A$2:$AF$48,21,FALSE),"-")</f>
        <v>-</v>
      </c>
      <c r="EE38" s="186" t="str">
        <f t="array" aca="1" ref="EE38" ca="1">IFERROR(VLOOKUP(INDIRECT("AV38"),クラス・種目リスト!$A$2:$AF$48,22,FALSE),"-")</f>
        <v>-</v>
      </c>
      <c r="EF38" s="186" t="str">
        <f t="array" aca="1" ref="EF38" ca="1">IFERROR(VLOOKUP(INDIRECT("AV38"),クラス・種目リスト!$A$2:$AF$48,23,FALSE),"-")</f>
        <v>-</v>
      </c>
      <c r="EG38" s="186" t="str">
        <f t="array" aca="1" ref="EG38" ca="1">IFERROR(VLOOKUP(INDIRECT("AV38"),クラス・種目リスト!$A$2:$AF$48,24,FALSE),"-")</f>
        <v>-</v>
      </c>
      <c r="EH38" s="186" t="str">
        <f t="array" aca="1" ref="EH38" ca="1">IFERROR(VLOOKUP(INDIRECT("AV38"),クラス・種目リスト!$A$2:$AF$48,25,FALSE),"-")</f>
        <v>-</v>
      </c>
      <c r="EI38" s="186" t="str">
        <f t="array" aca="1" ref="EI38" ca="1">IFERROR(VLOOKUP(INDIRECT("AV38"),クラス・種目リスト!$A$2:$AF$48,26,FALSE),"-")</f>
        <v>-</v>
      </c>
      <c r="EJ38" s="186" t="str">
        <f t="array" aca="1" ref="EJ38" ca="1">IFERROR(VLOOKUP(INDIRECT("AV38"),クラス・種目リスト!$A$2:$AF$48,27,FALSE),"-")</f>
        <v>-</v>
      </c>
      <c r="EK38" s="186" t="str">
        <f t="array" aca="1" ref="EK38" ca="1">IFERROR(VLOOKUP(INDIRECT("AV38"),クラス・種目リスト!$A$2:$AF$48,28,FALSE),"-")</f>
        <v>-</v>
      </c>
      <c r="EL38" s="186" t="str">
        <f t="array" aca="1" ref="EL38" ca="1">IFERROR(VLOOKUP(INDIRECT("AV38"),クラス・種目リスト!$A$2:$AF$48,29,FALSE),"-")</f>
        <v>-</v>
      </c>
      <c r="EM38" s="186" t="str">
        <f t="array" aca="1" ref="EM38" ca="1">IFERROR(VLOOKUP(INDIRECT("AV38"),クラス・種目リスト!$A$2:$AF$48,30,FALSE),"-")</f>
        <v>-</v>
      </c>
      <c r="EN38" s="186" t="str">
        <f t="array" aca="1" ref="EN38" ca="1">IFERROR(VLOOKUP(INDIRECT("AV38"),クラス・種目リスト!$A$2:$AF$48,31,FALSE),"-")</f>
        <v>-</v>
      </c>
      <c r="EO38" s="186" t="str">
        <f t="array" aca="1" ref="EO38" ca="1">IFERROR(VLOOKUP(INDIRECT("AV38"),クラス・種目リスト!$A$2:$AF$48,32,FALSE),"-")</f>
        <v>-</v>
      </c>
      <c r="EP38" s="186">
        <f t="shared" ca="1" si="6"/>
        <v>0</v>
      </c>
      <c r="EQ38" s="186"/>
      <c r="ER38" s="186"/>
      <c r="ES38" s="186"/>
      <c r="ET38" s="186"/>
      <c r="EV38" s="39">
        <f t="array" aca="1" ref="EV38" ca="1">IF(INDIRECT("O38")="-",0,COUNTA(INDIRECT("O38")))+IF(INDIRECT("Y38")="-",0,COUNTA(INDIRECT("Y38")))+IF(INDIRECT("AM38")="-",0,COUNTA(INDIRECT("AM38")))+IF(INDIRECT("AW38")="-",0,COUNTA(INDIRECT("AW38")))</f>
        <v>0</v>
      </c>
    </row>
    <row r="39" spans="1:152" ht="19.5" customHeight="1" x14ac:dyDescent="0.15">
      <c r="A39" s="72" t="s">
        <v>3</v>
      </c>
      <c r="B39" s="73" t="str">
        <f t="shared" si="4"/>
        <v/>
      </c>
      <c r="C39" s="74"/>
      <c r="D39" s="75"/>
      <c r="E39" s="76"/>
      <c r="F39" s="77"/>
      <c r="G39" s="78"/>
      <c r="H39" s="79"/>
      <c r="I39" s="121" t="str">
        <f t="shared" si="7"/>
        <v/>
      </c>
      <c r="J39" s="122" t="str">
        <f t="shared" si="8"/>
        <v/>
      </c>
      <c r="K39" s="128"/>
      <c r="L39" s="122" t="str">
        <f t="shared" si="9"/>
        <v/>
      </c>
      <c r="M39" s="125"/>
      <c r="N39" s="125"/>
      <c r="O39" s="126"/>
      <c r="P39" s="127"/>
      <c r="Q39" s="143"/>
      <c r="R39" s="127"/>
      <c r="S39" s="144"/>
      <c r="T39" s="127"/>
      <c r="U39" s="144"/>
      <c r="V39" s="145" t="str">
        <f t="shared" si="13"/>
        <v/>
      </c>
      <c r="W39" s="148"/>
      <c r="X39" s="149"/>
      <c r="Y39" s="126"/>
      <c r="Z39" s="127"/>
      <c r="AA39" s="143"/>
      <c r="AB39" s="157"/>
      <c r="AC39" s="144"/>
      <c r="AD39" s="158"/>
      <c r="AE39" s="144"/>
      <c r="AF39" s="145" t="str">
        <f t="shared" si="14"/>
        <v/>
      </c>
      <c r="AG39" s="146"/>
      <c r="AH39" s="147"/>
      <c r="AI39" s="174" t="str">
        <f t="shared" si="10"/>
        <v>-</v>
      </c>
      <c r="AJ39" s="79"/>
      <c r="AK39" s="52"/>
      <c r="AL39" s="159"/>
      <c r="AM39" s="59"/>
      <c r="AN39" s="112"/>
      <c r="AO39" s="112"/>
      <c r="AP39" s="112"/>
      <c r="AQ39" s="112"/>
      <c r="AR39" s="112"/>
      <c r="AS39" s="112"/>
      <c r="AT39" s="59"/>
      <c r="AU39" s="59"/>
      <c r="AV39" s="159"/>
      <c r="AW39" s="59"/>
      <c r="AX39" s="112"/>
      <c r="AY39" s="112"/>
      <c r="AZ39" s="112"/>
      <c r="BA39" s="112"/>
      <c r="BB39" s="112"/>
      <c r="BC39" s="112"/>
      <c r="BD39" s="59"/>
      <c r="BE39" s="146"/>
      <c r="BF39" s="212"/>
      <c r="BG39" s="174" t="str">
        <f t="shared" si="11"/>
        <v>-</v>
      </c>
      <c r="BH39" s="174" t="str">
        <f t="array" aca="1" ref="BH39" ca="1">IF(INDIRECT("D39")="","",IFERROR(HLOOKUP($E$4,$BL$2:$BW$3,2,FALSE),""))</f>
        <v/>
      </c>
      <c r="BI39" s="52"/>
      <c r="BJ39" s="87"/>
      <c r="BK39" s="213" t="str">
        <f t="array" aca="1" ref="BK39" ca="1">IF(クラス・種目リスト!$J$78=1,$C$4&amp;INDIRECT("$C39")&amp;RIGHT(INDIRECT("$H39"),1),$C$4&amp;INDIRECT("$C39"))</f>
        <v>小学</v>
      </c>
      <c r="BL39" s="214" t="str">
        <f ca="1">IFERROR(VLOOKUP($BK39,クラス・種目リスト!$A$67:$H$82,3,FALSE),"-")</f>
        <v>-</v>
      </c>
      <c r="BM39" s="214" t="str">
        <f ca="1">IFERROR(VLOOKUP($BK39,クラス・種目リスト!$A$67:$H$82,4,FALSE),"-")</f>
        <v>-</v>
      </c>
      <c r="BN39" s="214" t="str">
        <f ca="1">IFERROR(VLOOKUP($BK39,クラス・種目リスト!$A$67:$H$82,5,FALSE),"-")</f>
        <v>-</v>
      </c>
      <c r="BO39" s="214" t="str">
        <f ca="1">IFERROR(VLOOKUP($BK39,クラス・種目リスト!$A$67:$H$82,6,FALSE),"-")</f>
        <v>-</v>
      </c>
      <c r="BP39" s="214" t="str">
        <f ca="1">IFERROR(VLOOKUP($BK39,クラス・種目リスト!$A$67:$H$82,7,FALSE),"-")</f>
        <v>-</v>
      </c>
      <c r="BQ39" s="214" t="str">
        <f ca="1">IFERROR(VLOOKUP($BK39,クラス・種目リスト!$A$67:$H$82,8,FALSE),"-")</f>
        <v>-</v>
      </c>
      <c r="BR39" s="36"/>
      <c r="BS39" s="186" t="str">
        <f t="array" aca="1" ref="BS39" ca="1">IFERROR(VLOOKUP(INDIRECT("N39"),クラス・種目リスト!$A$2:$AF$48,3,FALSE),"-")</f>
        <v>-</v>
      </c>
      <c r="BT39" s="186" t="str">
        <f t="array" aca="1" ref="BT39" ca="1">IFERROR(VLOOKUP(INDIRECT("N39"),クラス・種目リスト!$A$2:$AF$48,4,FALSE),"-")</f>
        <v>-</v>
      </c>
      <c r="BU39" s="186" t="str">
        <f t="array" aca="1" ref="BU39" ca="1">IFERROR(VLOOKUP(INDIRECT("N39"),クラス・種目リスト!$A$2:$AF$48,5,FALSE),"-")</f>
        <v>-</v>
      </c>
      <c r="BV39" s="186" t="str">
        <f t="array" aca="1" ref="BV39" ca="1">IFERROR(VLOOKUP(INDIRECT("N39"),クラス・種目リスト!$A$2:$AF$48,6,FALSE),"-")</f>
        <v>-</v>
      </c>
      <c r="BW39" s="186" t="str">
        <f t="array" aca="1" ref="BW39" ca="1">IFERROR(VLOOKUP(INDIRECT("N39"),クラス・種目リスト!$A$2:$AF$48,7,FALSE),"-")</f>
        <v>-</v>
      </c>
      <c r="BX39" s="186" t="str">
        <f t="array" aca="1" ref="BX39" ca="1">IFERROR(VLOOKUP(INDIRECT("N39"),クラス・種目リスト!$A$2:$AF$48,8,FALSE),"-")</f>
        <v>-</v>
      </c>
      <c r="BY39" s="186" t="str">
        <f t="array" aca="1" ref="BY39" ca="1">IFERROR(VLOOKUP(INDIRECT("N39"),クラス・種目リスト!$A$2:$AF$48,9,FALSE),"-")</f>
        <v>-</v>
      </c>
      <c r="BZ39" s="186" t="str">
        <f t="array" aca="1" ref="BZ39" ca="1">IFERROR(VLOOKUP(INDIRECT("N39"),クラス・種目リスト!$A$2:$AF$48,10,FALSE),"-")</f>
        <v>-</v>
      </c>
      <c r="CA39" s="186" t="str">
        <f t="array" aca="1" ref="CA39" ca="1">IFERROR(VLOOKUP(INDIRECT("N39"),クラス・種目リスト!$A$2:$AF$48,11,FALSE),"-")</f>
        <v>-</v>
      </c>
      <c r="CB39" s="186" t="str">
        <f t="array" aca="1" ref="CB39" ca="1">IFERROR(VLOOKUP(INDIRECT("N39"),クラス・種目リスト!$A$2:$AF$48,12,FALSE),"-")</f>
        <v>-</v>
      </c>
      <c r="CC39" s="186" t="str">
        <f t="array" aca="1" ref="CC39" ca="1">IFERROR(VLOOKUP(INDIRECT("N39"),クラス・種目リスト!$A$2:$AF$48,13,FALSE),"-")</f>
        <v>-</v>
      </c>
      <c r="CD39" s="186" t="str">
        <f t="array" aca="1" ref="CD39" ca="1">IFERROR(VLOOKUP(INDIRECT("N39"),クラス・種目リスト!$A$2:$AF$48,14,FALSE),"-")</f>
        <v>-</v>
      </c>
      <c r="CE39" s="186" t="str">
        <f t="array" aca="1" ref="CE39" ca="1">IFERROR(VLOOKUP(INDIRECT("N39"),クラス・種目リスト!$A$2:$AF$48,15,FALSE),"-")</f>
        <v>-</v>
      </c>
      <c r="CF39" s="186" t="str">
        <f t="array" aca="1" ref="CF39" ca="1">IFERROR(VLOOKUP(INDIRECT("N39"),クラス・種目リスト!$A$2:$AF$48,16,FALSE),"-")</f>
        <v>-</v>
      </c>
      <c r="CG39" s="186" t="str">
        <f t="array" aca="1" ref="CG39" ca="1">IFERROR(VLOOKUP(INDIRECT("N39"),クラス・種目リスト!$A$2:$AF$48,17,FALSE),"-")</f>
        <v>-</v>
      </c>
      <c r="CH39" s="186">
        <f t="shared" ca="1" si="15"/>
        <v>0</v>
      </c>
      <c r="CI39" s="186"/>
      <c r="CJ39" s="186"/>
      <c r="CK39" s="186"/>
      <c r="CL39" s="186"/>
      <c r="CM39" s="186" t="str">
        <f t="array" aca="1" ref="CM39" ca="1">IFERROR(VLOOKUP(INDIRECT("X39"),クラス・種目リスト!$A$2:$AF$48,3,FALSE),"-")</f>
        <v>-</v>
      </c>
      <c r="CN39" s="186" t="str">
        <f t="array" aca="1" ref="CN39" ca="1">IFERROR(VLOOKUP(INDIRECT("X39"),クラス・種目リスト!$A$2:$AF$48,4,FALSE),"-")</f>
        <v>-</v>
      </c>
      <c r="CO39" s="186" t="str">
        <f t="array" aca="1" ref="CO39" ca="1">IFERROR(VLOOKUP(INDIRECT("X39"),クラス・種目リスト!$A$2:$AF$48,5,FALSE),"-")</f>
        <v>-</v>
      </c>
      <c r="CP39" s="186" t="str">
        <f t="array" aca="1" ref="CP39" ca="1">IFERROR(VLOOKUP(INDIRECT("X39"),クラス・種目リスト!$A$2:$AF$48,6,FALSE),"-")</f>
        <v>-</v>
      </c>
      <c r="CQ39" s="186" t="str">
        <f t="array" aca="1" ref="CQ39" ca="1">IFERROR(VLOOKUP(INDIRECT("X39"),クラス・種目リスト!$A$2:$AF$48,7,FALSE),"-")</f>
        <v>-</v>
      </c>
      <c r="CR39" s="186" t="str">
        <f t="array" aca="1" ref="CR39" ca="1">IFERROR(VLOOKUP(INDIRECT("X39"),クラス・種目リスト!$A$2:$AF$48,8,FALSE),"-")</f>
        <v>-</v>
      </c>
      <c r="CS39" s="186" t="str">
        <f t="array" aca="1" ref="CS39" ca="1">IFERROR(VLOOKUP(INDIRECT("X39"),クラス・種目リスト!$A$2:$AF$48,9,FALSE),"-")</f>
        <v>-</v>
      </c>
      <c r="CT39" s="186" t="str">
        <f t="array" aca="1" ref="CT39" ca="1">IFERROR(VLOOKUP(INDIRECT("X39"),クラス・種目リスト!$A$2:$AF$48,10,FALSE),"-")</f>
        <v>-</v>
      </c>
      <c r="CU39" s="186" t="str">
        <f t="array" aca="1" ref="CU39" ca="1">IFERROR(VLOOKUP(INDIRECT("X39"),クラス・種目リスト!$A$2:$AF$48,11,FALSE),"-")</f>
        <v>-</v>
      </c>
      <c r="CV39" s="186" t="str">
        <f t="array" aca="1" ref="CV39" ca="1">IFERROR(VLOOKUP(INDIRECT("X39"),クラス・種目リスト!$A$2:$AF$48,12,FALSE),"-")</f>
        <v>-</v>
      </c>
      <c r="CW39" s="186" t="str">
        <f t="array" aca="1" ref="CW39" ca="1">IFERROR(VLOOKUP(INDIRECT("X39"),クラス・種目リスト!$A$2:$AF$48,13,FALSE),"-")</f>
        <v>-</v>
      </c>
      <c r="CX39" s="186" t="str">
        <f t="array" aca="1" ref="CX39" ca="1">IFERROR(VLOOKUP(INDIRECT("X39"),クラス・種目リスト!$A$2:$AF$48,14,FALSE),"-")</f>
        <v>-</v>
      </c>
      <c r="CY39" s="186" t="str">
        <f t="array" aca="1" ref="CY39" ca="1">IFERROR(VLOOKUP(INDIRECT("X39"),クラス・種目リスト!$A$2:$AF$48,15,FALSE),"-")</f>
        <v>-</v>
      </c>
      <c r="CZ39" s="186" t="str">
        <f t="array" aca="1" ref="CZ39" ca="1">IFERROR(VLOOKUP(INDIRECT("X39"),クラス・種目リスト!$A$2:$AF$48,16,FALSE),"-")</f>
        <v>-</v>
      </c>
      <c r="DA39" s="186" t="str">
        <f t="array" aca="1" ref="DA39" ca="1">IFERROR(VLOOKUP(INDIRECT("X39"),クラス・種目リスト!$A$2:$AF$48,17,FALSE),"-")</f>
        <v>-</v>
      </c>
      <c r="DB39" s="186">
        <f t="shared" ca="1" si="12"/>
        <v>0</v>
      </c>
      <c r="DC39" s="186"/>
      <c r="DD39" s="186"/>
      <c r="DE39" s="186"/>
      <c r="DF39" s="186"/>
      <c r="DG39" s="186" t="str">
        <f t="array" aca="1" ref="DG39" ca="1">IFERROR(VLOOKUP(INDIRECT("AL39"),クラス・種目リスト!$A$2:$AF$48,18,FALSE),"-")</f>
        <v>-</v>
      </c>
      <c r="DH39" s="186" t="str">
        <f t="array" aca="1" ref="DH39" ca="1">IFERROR(VLOOKUP(INDIRECT("AL39"),クラス・種目リスト!$A$2:$AF$48,19,FALSE),"-")</f>
        <v>-</v>
      </c>
      <c r="DI39" s="186" t="str">
        <f t="array" aca="1" ref="DI39" ca="1">IFERROR(VLOOKUP(INDIRECT("AL39"),クラス・種目リスト!$A$2:$AF$48,20,FALSE),"-")</f>
        <v>-</v>
      </c>
      <c r="DJ39" s="186" t="str">
        <f t="array" aca="1" ref="DJ39" ca="1">IFERROR(VLOOKUP(INDIRECT("AL39"),クラス・種目リスト!$A$2:$AF$48,21,FALSE),"-")</f>
        <v>-</v>
      </c>
      <c r="DK39" s="186" t="str">
        <f t="array" aca="1" ref="DK39" ca="1">IFERROR(VLOOKUP(INDIRECT("AL39"),クラス・種目リスト!$A$2:$AF$48,22,FALSE),"-")</f>
        <v>-</v>
      </c>
      <c r="DL39" s="186" t="str">
        <f t="array" aca="1" ref="DL39" ca="1">IFERROR(VLOOKUP(INDIRECT("AL39"),クラス・種目リスト!$A$2:$AF$48,23,FALSE),"-")</f>
        <v>-</v>
      </c>
      <c r="DM39" s="186" t="str">
        <f t="array" aca="1" ref="DM39" ca="1">IFERROR(VLOOKUP(INDIRECT("AL39"),クラス・種目リスト!$A$2:$AF$48,24,FALSE),"-")</f>
        <v>-</v>
      </c>
      <c r="DN39" s="186" t="str">
        <f t="array" aca="1" ref="DN39" ca="1">IFERROR(VLOOKUP(INDIRECT("AL39"),クラス・種目リスト!$A$2:$AF$48,25,FALSE),"-")</f>
        <v>-</v>
      </c>
      <c r="DO39" s="186" t="str">
        <f t="array" aca="1" ref="DO39" ca="1">IFERROR(VLOOKUP(INDIRECT("AL39"),クラス・種目リスト!$A$2:$AF$48,26,FALSE),"-")</f>
        <v>-</v>
      </c>
      <c r="DP39" s="186" t="str">
        <f t="array" aca="1" ref="DP39" ca="1">IFERROR(VLOOKUP(INDIRECT("AL39"),クラス・種目リスト!$A$2:$AF$48,27,FALSE),"-")</f>
        <v>-</v>
      </c>
      <c r="DQ39" s="186" t="str">
        <f t="array" aca="1" ref="DQ39" ca="1">IFERROR(VLOOKUP(INDIRECT("AL39"),クラス・種目リスト!$A$2:$AF$48,28,FALSE),"-")</f>
        <v>-</v>
      </c>
      <c r="DR39" s="186" t="str">
        <f t="array" aca="1" ref="DR39" ca="1">IFERROR(VLOOKUP(INDIRECT("AL39"),クラス・種目リスト!$A$2:$AF$48,29,FALSE),"-")</f>
        <v>-</v>
      </c>
      <c r="DS39" s="186" t="str">
        <f t="array" aca="1" ref="DS39" ca="1">IFERROR(VLOOKUP(INDIRECT("AL39"),クラス・種目リスト!$A$2:$AF$48,30,FALSE),"-")</f>
        <v>-</v>
      </c>
      <c r="DT39" s="186" t="str">
        <f t="array" aca="1" ref="DT39" ca="1">IFERROR(VLOOKUP(INDIRECT("AL39"),クラス・種目リスト!$A$2:$AF$48,31,FALSE),"-")</f>
        <v>-</v>
      </c>
      <c r="DU39" s="186" t="str">
        <f t="array" aca="1" ref="DU39" ca="1">IFERROR(VLOOKUP(INDIRECT("AL39"),クラス・種目リスト!$A$2:$AF$48,32,FALSE),"-")</f>
        <v>-</v>
      </c>
      <c r="DV39" s="186">
        <f t="shared" ca="1" si="5"/>
        <v>0</v>
      </c>
      <c r="EA39" s="186" t="str">
        <f t="array" aca="1" ref="EA39" ca="1">IFERROR(VLOOKUP(INDIRECT("AV39"),クラス・種目リスト!$A$2:$AF$48,18,FALSE),"-")</f>
        <v>-</v>
      </c>
      <c r="EB39" s="186" t="str">
        <f t="array" aca="1" ref="EB39" ca="1">IFERROR(VLOOKUP(INDIRECT("AV39"),クラス・種目リスト!$A$2:$AF$48,19,FALSE),"-")</f>
        <v>-</v>
      </c>
      <c r="EC39" s="186" t="str">
        <f t="array" aca="1" ref="EC39" ca="1">IFERROR(VLOOKUP(INDIRECT("AV39"),クラス・種目リスト!$A$2:$AF$48,20,FALSE),"-")</f>
        <v>-</v>
      </c>
      <c r="ED39" s="186" t="str">
        <f t="array" aca="1" ref="ED39" ca="1">IFERROR(VLOOKUP(INDIRECT("AV39"),クラス・種目リスト!$A$2:$AF$48,21,FALSE),"-")</f>
        <v>-</v>
      </c>
      <c r="EE39" s="186" t="str">
        <f t="array" aca="1" ref="EE39" ca="1">IFERROR(VLOOKUP(INDIRECT("AV39"),クラス・種目リスト!$A$2:$AF$48,22,FALSE),"-")</f>
        <v>-</v>
      </c>
      <c r="EF39" s="186" t="str">
        <f t="array" aca="1" ref="EF39" ca="1">IFERROR(VLOOKUP(INDIRECT("AV39"),クラス・種目リスト!$A$2:$AF$48,23,FALSE),"-")</f>
        <v>-</v>
      </c>
      <c r="EG39" s="186" t="str">
        <f t="array" aca="1" ref="EG39" ca="1">IFERROR(VLOOKUP(INDIRECT("AV39"),クラス・種目リスト!$A$2:$AF$48,24,FALSE),"-")</f>
        <v>-</v>
      </c>
      <c r="EH39" s="186" t="str">
        <f t="array" aca="1" ref="EH39" ca="1">IFERROR(VLOOKUP(INDIRECT("AV39"),クラス・種目リスト!$A$2:$AF$48,25,FALSE),"-")</f>
        <v>-</v>
      </c>
      <c r="EI39" s="186" t="str">
        <f t="array" aca="1" ref="EI39" ca="1">IFERROR(VLOOKUP(INDIRECT("AV39"),クラス・種目リスト!$A$2:$AF$48,26,FALSE),"-")</f>
        <v>-</v>
      </c>
      <c r="EJ39" s="186" t="str">
        <f t="array" aca="1" ref="EJ39" ca="1">IFERROR(VLOOKUP(INDIRECT("AV39"),クラス・種目リスト!$A$2:$AF$48,27,FALSE),"-")</f>
        <v>-</v>
      </c>
      <c r="EK39" s="186" t="str">
        <f t="array" aca="1" ref="EK39" ca="1">IFERROR(VLOOKUP(INDIRECT("AV39"),クラス・種目リスト!$A$2:$AF$48,28,FALSE),"-")</f>
        <v>-</v>
      </c>
      <c r="EL39" s="186" t="str">
        <f t="array" aca="1" ref="EL39" ca="1">IFERROR(VLOOKUP(INDIRECT("AV39"),クラス・種目リスト!$A$2:$AF$48,29,FALSE),"-")</f>
        <v>-</v>
      </c>
      <c r="EM39" s="186" t="str">
        <f t="array" aca="1" ref="EM39" ca="1">IFERROR(VLOOKUP(INDIRECT("AV39"),クラス・種目リスト!$A$2:$AF$48,30,FALSE),"-")</f>
        <v>-</v>
      </c>
      <c r="EN39" s="186" t="str">
        <f t="array" aca="1" ref="EN39" ca="1">IFERROR(VLOOKUP(INDIRECT("AV39"),クラス・種目リスト!$A$2:$AF$48,31,FALSE),"-")</f>
        <v>-</v>
      </c>
      <c r="EO39" s="186" t="str">
        <f t="array" aca="1" ref="EO39" ca="1">IFERROR(VLOOKUP(INDIRECT("AV39"),クラス・種目リスト!$A$2:$AF$48,32,FALSE),"-")</f>
        <v>-</v>
      </c>
      <c r="EP39" s="186">
        <f t="shared" ca="1" si="6"/>
        <v>0</v>
      </c>
      <c r="EQ39" s="186"/>
      <c r="ER39" s="186"/>
      <c r="ES39" s="186"/>
      <c r="ET39" s="186"/>
      <c r="EV39" s="39">
        <f t="array" aca="1" ref="EV39" ca="1">IF(INDIRECT("O39")="-",0,COUNTA(INDIRECT("O39")))+IF(INDIRECT("Y39")="-",0,COUNTA(INDIRECT("Y39")))+IF(INDIRECT("AM39")="-",0,COUNTA(INDIRECT("AM39")))+IF(INDIRECT("AW39")="-",0,COUNTA(INDIRECT("AW39")))</f>
        <v>0</v>
      </c>
    </row>
    <row r="40" spans="1:152" ht="19.5" customHeight="1" x14ac:dyDescent="0.15">
      <c r="A40" s="72" t="s">
        <v>3</v>
      </c>
      <c r="B40" s="73" t="str">
        <f t="shared" si="4"/>
        <v/>
      </c>
      <c r="C40" s="74"/>
      <c r="D40" s="80"/>
      <c r="E40" s="81"/>
      <c r="F40" s="77"/>
      <c r="G40" s="78"/>
      <c r="H40" s="79"/>
      <c r="I40" s="121" t="str">
        <f t="shared" si="7"/>
        <v/>
      </c>
      <c r="J40" s="122" t="str">
        <f t="shared" si="8"/>
        <v/>
      </c>
      <c r="K40" s="128"/>
      <c r="L40" s="122" t="str">
        <f t="shared" si="9"/>
        <v/>
      </c>
      <c r="M40" s="125"/>
      <c r="N40" s="125"/>
      <c r="O40" s="126"/>
      <c r="P40" s="127"/>
      <c r="Q40" s="143"/>
      <c r="R40" s="127"/>
      <c r="S40" s="144"/>
      <c r="T40" s="127"/>
      <c r="U40" s="144"/>
      <c r="V40" s="145" t="str">
        <f t="shared" si="13"/>
        <v/>
      </c>
      <c r="W40" s="148"/>
      <c r="X40" s="149"/>
      <c r="Y40" s="126"/>
      <c r="Z40" s="127"/>
      <c r="AA40" s="143"/>
      <c r="AB40" s="157"/>
      <c r="AC40" s="144"/>
      <c r="AD40" s="158"/>
      <c r="AE40" s="144"/>
      <c r="AF40" s="145" t="str">
        <f t="shared" si="14"/>
        <v/>
      </c>
      <c r="AG40" s="146"/>
      <c r="AH40" s="147"/>
      <c r="AI40" s="174" t="str">
        <f t="shared" si="10"/>
        <v>-</v>
      </c>
      <c r="AJ40" s="79"/>
      <c r="AK40" s="52"/>
      <c r="AL40" s="159"/>
      <c r="AM40" s="59"/>
      <c r="AN40" s="112"/>
      <c r="AO40" s="112"/>
      <c r="AP40" s="112"/>
      <c r="AQ40" s="112"/>
      <c r="AR40" s="112"/>
      <c r="AS40" s="112"/>
      <c r="AT40" s="59"/>
      <c r="AU40" s="59"/>
      <c r="AV40" s="159"/>
      <c r="AW40" s="59"/>
      <c r="AX40" s="112"/>
      <c r="AY40" s="112"/>
      <c r="AZ40" s="112"/>
      <c r="BA40" s="112"/>
      <c r="BB40" s="112"/>
      <c r="BC40" s="112"/>
      <c r="BD40" s="59"/>
      <c r="BE40" s="146"/>
      <c r="BF40" s="212"/>
      <c r="BG40" s="174" t="str">
        <f t="shared" si="11"/>
        <v>-</v>
      </c>
      <c r="BH40" s="174" t="str">
        <f t="array" aca="1" ref="BH40" ca="1">IF(INDIRECT("D40")="","",IFERROR(HLOOKUP($E$4,$BL$2:$BW$3,2,FALSE),""))</f>
        <v/>
      </c>
      <c r="BI40" s="52"/>
      <c r="BJ40" s="87"/>
      <c r="BK40" s="213" t="str">
        <f t="array" aca="1" ref="BK40" ca="1">IF(クラス・種目リスト!$J$78=1,$C$4&amp;INDIRECT("$C40")&amp;RIGHT(INDIRECT("$H40"),1),$C$4&amp;INDIRECT("$C40"))</f>
        <v>小学</v>
      </c>
      <c r="BL40" s="214" t="str">
        <f ca="1">IFERROR(VLOOKUP($BK40,クラス・種目リスト!$A$67:$H$82,3,FALSE),"-")</f>
        <v>-</v>
      </c>
      <c r="BM40" s="214" t="str">
        <f ca="1">IFERROR(VLOOKUP($BK40,クラス・種目リスト!$A$67:$H$82,4,FALSE),"-")</f>
        <v>-</v>
      </c>
      <c r="BN40" s="214" t="str">
        <f ca="1">IFERROR(VLOOKUP($BK40,クラス・種目リスト!$A$67:$H$82,5,FALSE),"-")</f>
        <v>-</v>
      </c>
      <c r="BO40" s="214" t="str">
        <f ca="1">IFERROR(VLOOKUP($BK40,クラス・種目リスト!$A$67:$H$82,6,FALSE),"-")</f>
        <v>-</v>
      </c>
      <c r="BP40" s="214" t="str">
        <f ca="1">IFERROR(VLOOKUP($BK40,クラス・種目リスト!$A$67:$H$82,7,FALSE),"-")</f>
        <v>-</v>
      </c>
      <c r="BQ40" s="214" t="str">
        <f ca="1">IFERROR(VLOOKUP($BK40,クラス・種目リスト!$A$67:$H$82,8,FALSE),"-")</f>
        <v>-</v>
      </c>
      <c r="BR40" s="243"/>
      <c r="BS40" s="186" t="str">
        <f t="array" aca="1" ref="BS40" ca="1">IFERROR(VLOOKUP(INDIRECT("N40"),クラス・種目リスト!$A$2:$AF$48,3,FALSE),"-")</f>
        <v>-</v>
      </c>
      <c r="BT40" s="186" t="str">
        <f t="array" aca="1" ref="BT40" ca="1">IFERROR(VLOOKUP(INDIRECT("N40"),クラス・種目リスト!$A$2:$AF$48,4,FALSE),"-")</f>
        <v>-</v>
      </c>
      <c r="BU40" s="186" t="str">
        <f t="array" aca="1" ref="BU40" ca="1">IFERROR(VLOOKUP(INDIRECT("N40"),クラス・種目リスト!$A$2:$AF$48,5,FALSE),"-")</f>
        <v>-</v>
      </c>
      <c r="BV40" s="186" t="str">
        <f t="array" aca="1" ref="BV40" ca="1">IFERROR(VLOOKUP(INDIRECT("N40"),クラス・種目リスト!$A$2:$AF$48,6,FALSE),"-")</f>
        <v>-</v>
      </c>
      <c r="BW40" s="186" t="str">
        <f t="array" aca="1" ref="BW40" ca="1">IFERROR(VLOOKUP(INDIRECT("N40"),クラス・種目リスト!$A$2:$AF$48,7,FALSE),"-")</f>
        <v>-</v>
      </c>
      <c r="BX40" s="186" t="str">
        <f t="array" aca="1" ref="BX40" ca="1">IFERROR(VLOOKUP(INDIRECT("N40"),クラス・種目リスト!$A$2:$AF$48,8,FALSE),"-")</f>
        <v>-</v>
      </c>
      <c r="BY40" s="186" t="str">
        <f t="array" aca="1" ref="BY40" ca="1">IFERROR(VLOOKUP(INDIRECT("N40"),クラス・種目リスト!$A$2:$AF$48,9,FALSE),"-")</f>
        <v>-</v>
      </c>
      <c r="BZ40" s="186" t="str">
        <f t="array" aca="1" ref="BZ40" ca="1">IFERROR(VLOOKUP(INDIRECT("N40"),クラス・種目リスト!$A$2:$AF$48,10,FALSE),"-")</f>
        <v>-</v>
      </c>
      <c r="CA40" s="186" t="str">
        <f t="array" aca="1" ref="CA40" ca="1">IFERROR(VLOOKUP(INDIRECT("N40"),クラス・種目リスト!$A$2:$AF$48,11,FALSE),"-")</f>
        <v>-</v>
      </c>
      <c r="CB40" s="186" t="str">
        <f t="array" aca="1" ref="CB40" ca="1">IFERROR(VLOOKUP(INDIRECT("N40"),クラス・種目リスト!$A$2:$AF$48,12,FALSE),"-")</f>
        <v>-</v>
      </c>
      <c r="CC40" s="186" t="str">
        <f t="array" aca="1" ref="CC40" ca="1">IFERROR(VLOOKUP(INDIRECT("N40"),クラス・種目リスト!$A$2:$AF$48,13,FALSE),"-")</f>
        <v>-</v>
      </c>
      <c r="CD40" s="186" t="str">
        <f t="array" aca="1" ref="CD40" ca="1">IFERROR(VLOOKUP(INDIRECT("N40"),クラス・種目リスト!$A$2:$AF$48,14,FALSE),"-")</f>
        <v>-</v>
      </c>
      <c r="CE40" s="186" t="str">
        <f t="array" aca="1" ref="CE40" ca="1">IFERROR(VLOOKUP(INDIRECT("N40"),クラス・種目リスト!$A$2:$AF$48,15,FALSE),"-")</f>
        <v>-</v>
      </c>
      <c r="CF40" s="186" t="str">
        <f t="array" aca="1" ref="CF40" ca="1">IFERROR(VLOOKUP(INDIRECT("N40"),クラス・種目リスト!$A$2:$AF$48,16,FALSE),"-")</f>
        <v>-</v>
      </c>
      <c r="CG40" s="186" t="str">
        <f t="array" aca="1" ref="CG40" ca="1">IFERROR(VLOOKUP(INDIRECT("N40"),クラス・種目リスト!$A$2:$AF$48,17,FALSE),"-")</f>
        <v>-</v>
      </c>
      <c r="CH40" s="186">
        <f t="shared" ca="1" si="15"/>
        <v>0</v>
      </c>
      <c r="CI40" s="186"/>
      <c r="CJ40" s="186"/>
      <c r="CK40" s="186"/>
      <c r="CL40" s="186"/>
      <c r="CM40" s="186" t="str">
        <f t="array" aca="1" ref="CM40" ca="1">IFERROR(VLOOKUP(INDIRECT("X40"),クラス・種目リスト!$A$2:$AF$48,3,FALSE),"-")</f>
        <v>-</v>
      </c>
      <c r="CN40" s="186" t="str">
        <f t="array" aca="1" ref="CN40" ca="1">IFERROR(VLOOKUP(INDIRECT("X40"),クラス・種目リスト!$A$2:$AF$48,4,FALSE),"-")</f>
        <v>-</v>
      </c>
      <c r="CO40" s="186" t="str">
        <f t="array" aca="1" ref="CO40" ca="1">IFERROR(VLOOKUP(INDIRECT("X40"),クラス・種目リスト!$A$2:$AF$48,5,FALSE),"-")</f>
        <v>-</v>
      </c>
      <c r="CP40" s="186" t="str">
        <f t="array" aca="1" ref="CP40" ca="1">IFERROR(VLOOKUP(INDIRECT("X40"),クラス・種目リスト!$A$2:$AF$48,6,FALSE),"-")</f>
        <v>-</v>
      </c>
      <c r="CQ40" s="186" t="str">
        <f t="array" aca="1" ref="CQ40" ca="1">IFERROR(VLOOKUP(INDIRECT("X40"),クラス・種目リスト!$A$2:$AF$48,7,FALSE),"-")</f>
        <v>-</v>
      </c>
      <c r="CR40" s="186" t="str">
        <f t="array" aca="1" ref="CR40" ca="1">IFERROR(VLOOKUP(INDIRECT("X40"),クラス・種目リスト!$A$2:$AF$48,8,FALSE),"-")</f>
        <v>-</v>
      </c>
      <c r="CS40" s="186" t="str">
        <f t="array" aca="1" ref="CS40" ca="1">IFERROR(VLOOKUP(INDIRECT("X40"),クラス・種目リスト!$A$2:$AF$48,9,FALSE),"-")</f>
        <v>-</v>
      </c>
      <c r="CT40" s="186" t="str">
        <f t="array" aca="1" ref="CT40" ca="1">IFERROR(VLOOKUP(INDIRECT("X40"),クラス・種目リスト!$A$2:$AF$48,10,FALSE),"-")</f>
        <v>-</v>
      </c>
      <c r="CU40" s="186" t="str">
        <f t="array" aca="1" ref="CU40" ca="1">IFERROR(VLOOKUP(INDIRECT("X40"),クラス・種目リスト!$A$2:$AF$48,11,FALSE),"-")</f>
        <v>-</v>
      </c>
      <c r="CV40" s="186" t="str">
        <f t="array" aca="1" ref="CV40" ca="1">IFERROR(VLOOKUP(INDIRECT("X40"),クラス・種目リスト!$A$2:$AF$48,12,FALSE),"-")</f>
        <v>-</v>
      </c>
      <c r="CW40" s="186" t="str">
        <f t="array" aca="1" ref="CW40" ca="1">IFERROR(VLOOKUP(INDIRECT("X40"),クラス・種目リスト!$A$2:$AF$48,13,FALSE),"-")</f>
        <v>-</v>
      </c>
      <c r="CX40" s="186" t="str">
        <f t="array" aca="1" ref="CX40" ca="1">IFERROR(VLOOKUP(INDIRECT("X40"),クラス・種目リスト!$A$2:$AF$48,14,FALSE),"-")</f>
        <v>-</v>
      </c>
      <c r="CY40" s="186" t="str">
        <f t="array" aca="1" ref="CY40" ca="1">IFERROR(VLOOKUP(INDIRECT("X40"),クラス・種目リスト!$A$2:$AF$48,15,FALSE),"-")</f>
        <v>-</v>
      </c>
      <c r="CZ40" s="186" t="str">
        <f t="array" aca="1" ref="CZ40" ca="1">IFERROR(VLOOKUP(INDIRECT("X40"),クラス・種目リスト!$A$2:$AF$48,16,FALSE),"-")</f>
        <v>-</v>
      </c>
      <c r="DA40" s="186" t="str">
        <f t="array" aca="1" ref="DA40" ca="1">IFERROR(VLOOKUP(INDIRECT("X40"),クラス・種目リスト!$A$2:$AF$48,17,FALSE),"-")</f>
        <v>-</v>
      </c>
      <c r="DB40" s="186">
        <f t="shared" ca="1" si="12"/>
        <v>0</v>
      </c>
      <c r="DC40" s="186"/>
      <c r="DD40" s="186"/>
      <c r="DE40" s="186"/>
      <c r="DF40" s="186"/>
      <c r="DG40" s="186" t="str">
        <f t="array" aca="1" ref="DG40" ca="1">IFERROR(VLOOKUP(INDIRECT("AL40"),クラス・種目リスト!$A$2:$AF$48,18,FALSE),"-")</f>
        <v>-</v>
      </c>
      <c r="DH40" s="186" t="str">
        <f t="array" aca="1" ref="DH40" ca="1">IFERROR(VLOOKUP(INDIRECT("AL40"),クラス・種目リスト!$A$2:$AF$48,19,FALSE),"-")</f>
        <v>-</v>
      </c>
      <c r="DI40" s="186" t="str">
        <f t="array" aca="1" ref="DI40" ca="1">IFERROR(VLOOKUP(INDIRECT("AL40"),クラス・種目リスト!$A$2:$AF$48,20,FALSE),"-")</f>
        <v>-</v>
      </c>
      <c r="DJ40" s="186" t="str">
        <f t="array" aca="1" ref="DJ40" ca="1">IFERROR(VLOOKUP(INDIRECT("AL40"),クラス・種目リスト!$A$2:$AF$48,21,FALSE),"-")</f>
        <v>-</v>
      </c>
      <c r="DK40" s="186" t="str">
        <f t="array" aca="1" ref="DK40" ca="1">IFERROR(VLOOKUP(INDIRECT("AL40"),クラス・種目リスト!$A$2:$AF$48,22,FALSE),"-")</f>
        <v>-</v>
      </c>
      <c r="DL40" s="186" t="str">
        <f t="array" aca="1" ref="DL40" ca="1">IFERROR(VLOOKUP(INDIRECT("AL40"),クラス・種目リスト!$A$2:$AF$48,23,FALSE),"-")</f>
        <v>-</v>
      </c>
      <c r="DM40" s="186" t="str">
        <f t="array" aca="1" ref="DM40" ca="1">IFERROR(VLOOKUP(INDIRECT("AL40"),クラス・種目リスト!$A$2:$AF$48,24,FALSE),"-")</f>
        <v>-</v>
      </c>
      <c r="DN40" s="186" t="str">
        <f t="array" aca="1" ref="DN40" ca="1">IFERROR(VLOOKUP(INDIRECT("AL40"),クラス・種目リスト!$A$2:$AF$48,25,FALSE),"-")</f>
        <v>-</v>
      </c>
      <c r="DO40" s="186" t="str">
        <f t="array" aca="1" ref="DO40" ca="1">IFERROR(VLOOKUP(INDIRECT("AL40"),クラス・種目リスト!$A$2:$AF$48,26,FALSE),"-")</f>
        <v>-</v>
      </c>
      <c r="DP40" s="186" t="str">
        <f t="array" aca="1" ref="DP40" ca="1">IFERROR(VLOOKUP(INDIRECT("AL40"),クラス・種目リスト!$A$2:$AF$48,27,FALSE),"-")</f>
        <v>-</v>
      </c>
      <c r="DQ40" s="186" t="str">
        <f t="array" aca="1" ref="DQ40" ca="1">IFERROR(VLOOKUP(INDIRECT("AL40"),クラス・種目リスト!$A$2:$AF$48,28,FALSE),"-")</f>
        <v>-</v>
      </c>
      <c r="DR40" s="186" t="str">
        <f t="array" aca="1" ref="DR40" ca="1">IFERROR(VLOOKUP(INDIRECT("AL40"),クラス・種目リスト!$A$2:$AF$48,29,FALSE),"-")</f>
        <v>-</v>
      </c>
      <c r="DS40" s="186" t="str">
        <f t="array" aca="1" ref="DS40" ca="1">IFERROR(VLOOKUP(INDIRECT("AL40"),クラス・種目リスト!$A$2:$AF$48,30,FALSE),"-")</f>
        <v>-</v>
      </c>
      <c r="DT40" s="186" t="str">
        <f t="array" aca="1" ref="DT40" ca="1">IFERROR(VLOOKUP(INDIRECT("AL40"),クラス・種目リスト!$A$2:$AF$48,31,FALSE),"-")</f>
        <v>-</v>
      </c>
      <c r="DU40" s="186" t="str">
        <f t="array" aca="1" ref="DU40" ca="1">IFERROR(VLOOKUP(INDIRECT("AL40"),クラス・種目リスト!$A$2:$AF$48,32,FALSE),"-")</f>
        <v>-</v>
      </c>
      <c r="DV40" s="186">
        <f t="shared" ca="1" si="5"/>
        <v>0</v>
      </c>
      <c r="EA40" s="186" t="str">
        <f t="array" aca="1" ref="EA40" ca="1">IFERROR(VLOOKUP(INDIRECT("AV40"),クラス・種目リスト!$A$2:$AF$48,18,FALSE),"-")</f>
        <v>-</v>
      </c>
      <c r="EB40" s="186" t="str">
        <f t="array" aca="1" ref="EB40" ca="1">IFERROR(VLOOKUP(INDIRECT("AV40"),クラス・種目リスト!$A$2:$AF$48,19,FALSE),"-")</f>
        <v>-</v>
      </c>
      <c r="EC40" s="186" t="str">
        <f t="array" aca="1" ref="EC40" ca="1">IFERROR(VLOOKUP(INDIRECT("AV40"),クラス・種目リスト!$A$2:$AF$48,20,FALSE),"-")</f>
        <v>-</v>
      </c>
      <c r="ED40" s="186" t="str">
        <f t="array" aca="1" ref="ED40" ca="1">IFERROR(VLOOKUP(INDIRECT("AV40"),クラス・種目リスト!$A$2:$AF$48,21,FALSE),"-")</f>
        <v>-</v>
      </c>
      <c r="EE40" s="186" t="str">
        <f t="array" aca="1" ref="EE40" ca="1">IFERROR(VLOOKUP(INDIRECT("AV40"),クラス・種目リスト!$A$2:$AF$48,22,FALSE),"-")</f>
        <v>-</v>
      </c>
      <c r="EF40" s="186" t="str">
        <f t="array" aca="1" ref="EF40" ca="1">IFERROR(VLOOKUP(INDIRECT("AV40"),クラス・種目リスト!$A$2:$AF$48,23,FALSE),"-")</f>
        <v>-</v>
      </c>
      <c r="EG40" s="186" t="str">
        <f t="array" aca="1" ref="EG40" ca="1">IFERROR(VLOOKUP(INDIRECT("AV40"),クラス・種目リスト!$A$2:$AF$48,24,FALSE),"-")</f>
        <v>-</v>
      </c>
      <c r="EH40" s="186" t="str">
        <f t="array" aca="1" ref="EH40" ca="1">IFERROR(VLOOKUP(INDIRECT("AV40"),クラス・種目リスト!$A$2:$AF$48,25,FALSE),"-")</f>
        <v>-</v>
      </c>
      <c r="EI40" s="186" t="str">
        <f t="array" aca="1" ref="EI40" ca="1">IFERROR(VLOOKUP(INDIRECT("AV40"),クラス・種目リスト!$A$2:$AF$48,26,FALSE),"-")</f>
        <v>-</v>
      </c>
      <c r="EJ40" s="186" t="str">
        <f t="array" aca="1" ref="EJ40" ca="1">IFERROR(VLOOKUP(INDIRECT("AV40"),クラス・種目リスト!$A$2:$AF$48,27,FALSE),"-")</f>
        <v>-</v>
      </c>
      <c r="EK40" s="186" t="str">
        <f t="array" aca="1" ref="EK40" ca="1">IFERROR(VLOOKUP(INDIRECT("AV40"),クラス・種目リスト!$A$2:$AF$48,28,FALSE),"-")</f>
        <v>-</v>
      </c>
      <c r="EL40" s="186" t="str">
        <f t="array" aca="1" ref="EL40" ca="1">IFERROR(VLOOKUP(INDIRECT("AV40"),クラス・種目リスト!$A$2:$AF$48,29,FALSE),"-")</f>
        <v>-</v>
      </c>
      <c r="EM40" s="186" t="str">
        <f t="array" aca="1" ref="EM40" ca="1">IFERROR(VLOOKUP(INDIRECT("AV40"),クラス・種目リスト!$A$2:$AF$48,30,FALSE),"-")</f>
        <v>-</v>
      </c>
      <c r="EN40" s="186" t="str">
        <f t="array" aca="1" ref="EN40" ca="1">IFERROR(VLOOKUP(INDIRECT("AV40"),クラス・種目リスト!$A$2:$AF$48,31,FALSE),"-")</f>
        <v>-</v>
      </c>
      <c r="EO40" s="186" t="str">
        <f t="array" aca="1" ref="EO40" ca="1">IFERROR(VLOOKUP(INDIRECT("AV40"),クラス・種目リスト!$A$2:$AF$48,32,FALSE),"-")</f>
        <v>-</v>
      </c>
      <c r="EP40" s="186">
        <f t="shared" ca="1" si="6"/>
        <v>0</v>
      </c>
      <c r="EQ40" s="186"/>
      <c r="ER40" s="186"/>
      <c r="ES40" s="186"/>
      <c r="ET40" s="186"/>
      <c r="EV40" s="39">
        <f t="array" aca="1" ref="EV40" ca="1">IF(INDIRECT("O40")="-",0,COUNTA(INDIRECT("O40")))+IF(INDIRECT("Y40")="-",0,COUNTA(INDIRECT("Y40")))+IF(INDIRECT("AM40")="-",0,COUNTA(INDIRECT("AM40")))+IF(INDIRECT("AW40")="-",0,COUNTA(INDIRECT("AW40")))</f>
        <v>0</v>
      </c>
    </row>
    <row r="41" spans="1:152" ht="19.5" customHeight="1" x14ac:dyDescent="0.15">
      <c r="A41" s="72" t="s">
        <v>3</v>
      </c>
      <c r="B41" s="73" t="str">
        <f t="shared" si="4"/>
        <v/>
      </c>
      <c r="C41" s="74"/>
      <c r="D41" s="75"/>
      <c r="E41" s="76"/>
      <c r="F41" s="77"/>
      <c r="G41" s="78"/>
      <c r="H41" s="79"/>
      <c r="I41" s="121" t="str">
        <f t="shared" si="7"/>
        <v/>
      </c>
      <c r="J41" s="122" t="str">
        <f t="shared" si="8"/>
        <v/>
      </c>
      <c r="K41" s="128"/>
      <c r="L41" s="122" t="str">
        <f t="shared" si="9"/>
        <v/>
      </c>
      <c r="M41" s="125"/>
      <c r="N41" s="125"/>
      <c r="O41" s="126"/>
      <c r="P41" s="127"/>
      <c r="Q41" s="143"/>
      <c r="R41" s="127"/>
      <c r="S41" s="144"/>
      <c r="T41" s="127"/>
      <c r="U41" s="144"/>
      <c r="V41" s="145" t="str">
        <f t="shared" si="13"/>
        <v/>
      </c>
      <c r="W41" s="148"/>
      <c r="X41" s="149"/>
      <c r="Y41" s="126"/>
      <c r="Z41" s="127"/>
      <c r="AA41" s="143"/>
      <c r="AB41" s="157"/>
      <c r="AC41" s="144"/>
      <c r="AD41" s="158"/>
      <c r="AE41" s="144"/>
      <c r="AF41" s="145" t="str">
        <f t="shared" si="14"/>
        <v/>
      </c>
      <c r="AG41" s="146"/>
      <c r="AH41" s="147"/>
      <c r="AI41" s="174" t="str">
        <f t="shared" si="10"/>
        <v>-</v>
      </c>
      <c r="AJ41" s="79"/>
      <c r="AK41" s="52"/>
      <c r="AL41" s="159"/>
      <c r="AM41" s="59"/>
      <c r="AN41" s="112"/>
      <c r="AO41" s="112"/>
      <c r="AP41" s="112"/>
      <c r="AQ41" s="112"/>
      <c r="AR41" s="112"/>
      <c r="AS41" s="112"/>
      <c r="AT41" s="59"/>
      <c r="AU41" s="59"/>
      <c r="AV41" s="159"/>
      <c r="AW41" s="59"/>
      <c r="AX41" s="112"/>
      <c r="AY41" s="112"/>
      <c r="AZ41" s="112"/>
      <c r="BA41" s="112"/>
      <c r="BB41" s="112"/>
      <c r="BC41" s="112"/>
      <c r="BD41" s="59"/>
      <c r="BE41" s="146"/>
      <c r="BF41" s="212"/>
      <c r="BG41" s="174" t="str">
        <f t="shared" si="11"/>
        <v>-</v>
      </c>
      <c r="BH41" s="174" t="str">
        <f t="array" aca="1" ref="BH41" ca="1">IF(INDIRECT("D41")="","",IFERROR(HLOOKUP($E$4,$BL$2:$BW$3,2,FALSE),""))</f>
        <v/>
      </c>
      <c r="BI41" s="52"/>
      <c r="BJ41" s="87"/>
      <c r="BK41" s="213" t="str">
        <f t="array" aca="1" ref="BK41" ca="1">IF(クラス・種目リスト!$J$78=1,$C$4&amp;INDIRECT("$C41")&amp;RIGHT(INDIRECT("$H41"),1),$C$4&amp;INDIRECT("$C41"))</f>
        <v>小学</v>
      </c>
      <c r="BL41" s="214" t="str">
        <f ca="1">IFERROR(VLOOKUP($BK41,クラス・種目リスト!$A$67:$H$82,3,FALSE),"-")</f>
        <v>-</v>
      </c>
      <c r="BM41" s="214" t="str">
        <f ca="1">IFERROR(VLOOKUP($BK41,クラス・種目リスト!$A$67:$H$82,4,FALSE),"-")</f>
        <v>-</v>
      </c>
      <c r="BN41" s="214" t="str">
        <f ca="1">IFERROR(VLOOKUP($BK41,クラス・種目リスト!$A$67:$H$82,5,FALSE),"-")</f>
        <v>-</v>
      </c>
      <c r="BO41" s="214" t="str">
        <f ca="1">IFERROR(VLOOKUP($BK41,クラス・種目リスト!$A$67:$H$82,6,FALSE),"-")</f>
        <v>-</v>
      </c>
      <c r="BP41" s="214" t="str">
        <f ca="1">IFERROR(VLOOKUP($BK41,クラス・種目リスト!$A$67:$H$82,7,FALSE),"-")</f>
        <v>-</v>
      </c>
      <c r="BQ41" s="214" t="str">
        <f ca="1">IFERROR(VLOOKUP($BK41,クラス・種目リスト!$A$67:$H$82,8,FALSE),"-")</f>
        <v>-</v>
      </c>
      <c r="BR41" s="243"/>
      <c r="BS41" s="186" t="str">
        <f t="array" aca="1" ref="BS41" ca="1">IFERROR(VLOOKUP(INDIRECT("N41"),クラス・種目リスト!$A$2:$AF$48,3,FALSE),"-")</f>
        <v>-</v>
      </c>
      <c r="BT41" s="186" t="str">
        <f t="array" aca="1" ref="BT41" ca="1">IFERROR(VLOOKUP(INDIRECT("N41"),クラス・種目リスト!$A$2:$AF$48,4,FALSE),"-")</f>
        <v>-</v>
      </c>
      <c r="BU41" s="186" t="str">
        <f t="array" aca="1" ref="BU41" ca="1">IFERROR(VLOOKUP(INDIRECT("N41"),クラス・種目リスト!$A$2:$AF$48,5,FALSE),"-")</f>
        <v>-</v>
      </c>
      <c r="BV41" s="186" t="str">
        <f t="array" aca="1" ref="BV41" ca="1">IFERROR(VLOOKUP(INDIRECT("N41"),クラス・種目リスト!$A$2:$AF$48,6,FALSE),"-")</f>
        <v>-</v>
      </c>
      <c r="BW41" s="186" t="str">
        <f t="array" aca="1" ref="BW41" ca="1">IFERROR(VLOOKUP(INDIRECT("N41"),クラス・種目リスト!$A$2:$AF$48,7,FALSE),"-")</f>
        <v>-</v>
      </c>
      <c r="BX41" s="186" t="str">
        <f t="array" aca="1" ref="BX41" ca="1">IFERROR(VLOOKUP(INDIRECT("N41"),クラス・種目リスト!$A$2:$AF$48,8,FALSE),"-")</f>
        <v>-</v>
      </c>
      <c r="BY41" s="186" t="str">
        <f t="array" aca="1" ref="BY41" ca="1">IFERROR(VLOOKUP(INDIRECT("N41"),クラス・種目リスト!$A$2:$AF$48,9,FALSE),"-")</f>
        <v>-</v>
      </c>
      <c r="BZ41" s="186" t="str">
        <f t="array" aca="1" ref="BZ41" ca="1">IFERROR(VLOOKUP(INDIRECT("N41"),クラス・種目リスト!$A$2:$AF$48,10,FALSE),"-")</f>
        <v>-</v>
      </c>
      <c r="CA41" s="186" t="str">
        <f t="array" aca="1" ref="CA41" ca="1">IFERROR(VLOOKUP(INDIRECT("N41"),クラス・種目リスト!$A$2:$AF$48,11,FALSE),"-")</f>
        <v>-</v>
      </c>
      <c r="CB41" s="186" t="str">
        <f t="array" aca="1" ref="CB41" ca="1">IFERROR(VLOOKUP(INDIRECT("N41"),クラス・種目リスト!$A$2:$AF$48,12,FALSE),"-")</f>
        <v>-</v>
      </c>
      <c r="CC41" s="186" t="str">
        <f t="array" aca="1" ref="CC41" ca="1">IFERROR(VLOOKUP(INDIRECT("N41"),クラス・種目リスト!$A$2:$AF$48,13,FALSE),"-")</f>
        <v>-</v>
      </c>
      <c r="CD41" s="186" t="str">
        <f t="array" aca="1" ref="CD41" ca="1">IFERROR(VLOOKUP(INDIRECT("N41"),クラス・種目リスト!$A$2:$AF$48,14,FALSE),"-")</f>
        <v>-</v>
      </c>
      <c r="CE41" s="186" t="str">
        <f t="array" aca="1" ref="CE41" ca="1">IFERROR(VLOOKUP(INDIRECT("N41"),クラス・種目リスト!$A$2:$AF$48,15,FALSE),"-")</f>
        <v>-</v>
      </c>
      <c r="CF41" s="186" t="str">
        <f t="array" aca="1" ref="CF41" ca="1">IFERROR(VLOOKUP(INDIRECT("N41"),クラス・種目リスト!$A$2:$AF$48,16,FALSE),"-")</f>
        <v>-</v>
      </c>
      <c r="CG41" s="186" t="str">
        <f t="array" aca="1" ref="CG41" ca="1">IFERROR(VLOOKUP(INDIRECT("N41"),クラス・種目リスト!$A$2:$AF$48,17,FALSE),"-")</f>
        <v>-</v>
      </c>
      <c r="CH41" s="186">
        <f t="shared" ca="1" si="15"/>
        <v>0</v>
      </c>
      <c r="CI41" s="186"/>
      <c r="CJ41" s="186"/>
      <c r="CK41" s="186"/>
      <c r="CL41" s="186"/>
      <c r="CM41" s="186" t="str">
        <f t="array" aca="1" ref="CM41" ca="1">IFERROR(VLOOKUP(INDIRECT("X41"),クラス・種目リスト!$A$2:$AF$48,3,FALSE),"-")</f>
        <v>-</v>
      </c>
      <c r="CN41" s="186" t="str">
        <f t="array" aca="1" ref="CN41" ca="1">IFERROR(VLOOKUP(INDIRECT("X41"),クラス・種目リスト!$A$2:$AF$48,4,FALSE),"-")</f>
        <v>-</v>
      </c>
      <c r="CO41" s="186" t="str">
        <f t="array" aca="1" ref="CO41" ca="1">IFERROR(VLOOKUP(INDIRECT("X41"),クラス・種目リスト!$A$2:$AF$48,5,FALSE),"-")</f>
        <v>-</v>
      </c>
      <c r="CP41" s="186" t="str">
        <f t="array" aca="1" ref="CP41" ca="1">IFERROR(VLOOKUP(INDIRECT("X41"),クラス・種目リスト!$A$2:$AF$48,6,FALSE),"-")</f>
        <v>-</v>
      </c>
      <c r="CQ41" s="186" t="str">
        <f t="array" aca="1" ref="CQ41" ca="1">IFERROR(VLOOKUP(INDIRECT("X41"),クラス・種目リスト!$A$2:$AF$48,7,FALSE),"-")</f>
        <v>-</v>
      </c>
      <c r="CR41" s="186" t="str">
        <f t="array" aca="1" ref="CR41" ca="1">IFERROR(VLOOKUP(INDIRECT("X41"),クラス・種目リスト!$A$2:$AF$48,8,FALSE),"-")</f>
        <v>-</v>
      </c>
      <c r="CS41" s="186" t="str">
        <f t="array" aca="1" ref="CS41" ca="1">IFERROR(VLOOKUP(INDIRECT("X41"),クラス・種目リスト!$A$2:$AF$48,9,FALSE),"-")</f>
        <v>-</v>
      </c>
      <c r="CT41" s="186" t="str">
        <f t="array" aca="1" ref="CT41" ca="1">IFERROR(VLOOKUP(INDIRECT("X41"),クラス・種目リスト!$A$2:$AF$48,10,FALSE),"-")</f>
        <v>-</v>
      </c>
      <c r="CU41" s="186" t="str">
        <f t="array" aca="1" ref="CU41" ca="1">IFERROR(VLOOKUP(INDIRECT("X41"),クラス・種目リスト!$A$2:$AF$48,11,FALSE),"-")</f>
        <v>-</v>
      </c>
      <c r="CV41" s="186" t="str">
        <f t="array" aca="1" ref="CV41" ca="1">IFERROR(VLOOKUP(INDIRECT("X41"),クラス・種目リスト!$A$2:$AF$48,12,FALSE),"-")</f>
        <v>-</v>
      </c>
      <c r="CW41" s="186" t="str">
        <f t="array" aca="1" ref="CW41" ca="1">IFERROR(VLOOKUP(INDIRECT("X41"),クラス・種目リスト!$A$2:$AF$48,13,FALSE),"-")</f>
        <v>-</v>
      </c>
      <c r="CX41" s="186" t="str">
        <f t="array" aca="1" ref="CX41" ca="1">IFERROR(VLOOKUP(INDIRECT("X41"),クラス・種目リスト!$A$2:$AF$48,14,FALSE),"-")</f>
        <v>-</v>
      </c>
      <c r="CY41" s="186" t="str">
        <f t="array" aca="1" ref="CY41" ca="1">IFERROR(VLOOKUP(INDIRECT("X41"),クラス・種目リスト!$A$2:$AF$48,15,FALSE),"-")</f>
        <v>-</v>
      </c>
      <c r="CZ41" s="186" t="str">
        <f t="array" aca="1" ref="CZ41" ca="1">IFERROR(VLOOKUP(INDIRECT("X41"),クラス・種目リスト!$A$2:$AF$48,16,FALSE),"-")</f>
        <v>-</v>
      </c>
      <c r="DA41" s="186" t="str">
        <f t="array" aca="1" ref="DA41" ca="1">IFERROR(VLOOKUP(INDIRECT("X41"),クラス・種目リスト!$A$2:$AF$48,17,FALSE),"-")</f>
        <v>-</v>
      </c>
      <c r="DB41" s="186">
        <f t="shared" ca="1" si="12"/>
        <v>0</v>
      </c>
      <c r="DC41" s="186"/>
      <c r="DD41" s="186"/>
      <c r="DE41" s="186"/>
      <c r="DF41" s="186"/>
      <c r="DG41" s="186" t="str">
        <f t="array" aca="1" ref="DG41" ca="1">IFERROR(VLOOKUP(INDIRECT("AL41"),クラス・種目リスト!$A$2:$AF$48,18,FALSE),"-")</f>
        <v>-</v>
      </c>
      <c r="DH41" s="186" t="str">
        <f t="array" aca="1" ref="DH41" ca="1">IFERROR(VLOOKUP(INDIRECT("AL41"),クラス・種目リスト!$A$2:$AF$48,19,FALSE),"-")</f>
        <v>-</v>
      </c>
      <c r="DI41" s="186" t="str">
        <f t="array" aca="1" ref="DI41" ca="1">IFERROR(VLOOKUP(INDIRECT("AL41"),クラス・種目リスト!$A$2:$AF$48,20,FALSE),"-")</f>
        <v>-</v>
      </c>
      <c r="DJ41" s="186" t="str">
        <f t="array" aca="1" ref="DJ41" ca="1">IFERROR(VLOOKUP(INDIRECT("AL41"),クラス・種目リスト!$A$2:$AF$48,21,FALSE),"-")</f>
        <v>-</v>
      </c>
      <c r="DK41" s="186" t="str">
        <f t="array" aca="1" ref="DK41" ca="1">IFERROR(VLOOKUP(INDIRECT("AL41"),クラス・種目リスト!$A$2:$AF$48,22,FALSE),"-")</f>
        <v>-</v>
      </c>
      <c r="DL41" s="186" t="str">
        <f t="array" aca="1" ref="DL41" ca="1">IFERROR(VLOOKUP(INDIRECT("AL41"),クラス・種目リスト!$A$2:$AF$48,23,FALSE),"-")</f>
        <v>-</v>
      </c>
      <c r="DM41" s="186" t="str">
        <f t="array" aca="1" ref="DM41" ca="1">IFERROR(VLOOKUP(INDIRECT("AL41"),クラス・種目リスト!$A$2:$AF$48,24,FALSE),"-")</f>
        <v>-</v>
      </c>
      <c r="DN41" s="186" t="str">
        <f t="array" aca="1" ref="DN41" ca="1">IFERROR(VLOOKUP(INDIRECT("AL41"),クラス・種目リスト!$A$2:$AF$48,25,FALSE),"-")</f>
        <v>-</v>
      </c>
      <c r="DO41" s="186" t="str">
        <f t="array" aca="1" ref="DO41" ca="1">IFERROR(VLOOKUP(INDIRECT("AL41"),クラス・種目リスト!$A$2:$AF$48,26,FALSE),"-")</f>
        <v>-</v>
      </c>
      <c r="DP41" s="186" t="str">
        <f t="array" aca="1" ref="DP41" ca="1">IFERROR(VLOOKUP(INDIRECT("AL41"),クラス・種目リスト!$A$2:$AF$48,27,FALSE),"-")</f>
        <v>-</v>
      </c>
      <c r="DQ41" s="186" t="str">
        <f t="array" aca="1" ref="DQ41" ca="1">IFERROR(VLOOKUP(INDIRECT("AL41"),クラス・種目リスト!$A$2:$AF$48,28,FALSE),"-")</f>
        <v>-</v>
      </c>
      <c r="DR41" s="186" t="str">
        <f t="array" aca="1" ref="DR41" ca="1">IFERROR(VLOOKUP(INDIRECT("AL41"),クラス・種目リスト!$A$2:$AF$48,29,FALSE),"-")</f>
        <v>-</v>
      </c>
      <c r="DS41" s="186" t="str">
        <f t="array" aca="1" ref="DS41" ca="1">IFERROR(VLOOKUP(INDIRECT("AL41"),クラス・種目リスト!$A$2:$AF$48,30,FALSE),"-")</f>
        <v>-</v>
      </c>
      <c r="DT41" s="186" t="str">
        <f t="array" aca="1" ref="DT41" ca="1">IFERROR(VLOOKUP(INDIRECT("AL41"),クラス・種目リスト!$A$2:$AF$48,31,FALSE),"-")</f>
        <v>-</v>
      </c>
      <c r="DU41" s="186" t="str">
        <f t="array" aca="1" ref="DU41" ca="1">IFERROR(VLOOKUP(INDIRECT("AL41"),クラス・種目リスト!$A$2:$AF$48,32,FALSE),"-")</f>
        <v>-</v>
      </c>
      <c r="DV41" s="186">
        <f t="shared" ca="1" si="5"/>
        <v>0</v>
      </c>
      <c r="EA41" s="186" t="str">
        <f t="array" aca="1" ref="EA41" ca="1">IFERROR(VLOOKUP(INDIRECT("AV41"),クラス・種目リスト!$A$2:$AF$48,18,FALSE),"-")</f>
        <v>-</v>
      </c>
      <c r="EB41" s="186" t="str">
        <f t="array" aca="1" ref="EB41" ca="1">IFERROR(VLOOKUP(INDIRECT("AV41"),クラス・種目リスト!$A$2:$AF$48,19,FALSE),"-")</f>
        <v>-</v>
      </c>
      <c r="EC41" s="186" t="str">
        <f t="array" aca="1" ref="EC41" ca="1">IFERROR(VLOOKUP(INDIRECT("AV41"),クラス・種目リスト!$A$2:$AF$48,20,FALSE),"-")</f>
        <v>-</v>
      </c>
      <c r="ED41" s="186" t="str">
        <f t="array" aca="1" ref="ED41" ca="1">IFERROR(VLOOKUP(INDIRECT("AV41"),クラス・種目リスト!$A$2:$AF$48,21,FALSE),"-")</f>
        <v>-</v>
      </c>
      <c r="EE41" s="186" t="str">
        <f t="array" aca="1" ref="EE41" ca="1">IFERROR(VLOOKUP(INDIRECT("AV41"),クラス・種目リスト!$A$2:$AF$48,22,FALSE),"-")</f>
        <v>-</v>
      </c>
      <c r="EF41" s="186" t="str">
        <f t="array" aca="1" ref="EF41" ca="1">IFERROR(VLOOKUP(INDIRECT("AV41"),クラス・種目リスト!$A$2:$AF$48,23,FALSE),"-")</f>
        <v>-</v>
      </c>
      <c r="EG41" s="186" t="str">
        <f t="array" aca="1" ref="EG41" ca="1">IFERROR(VLOOKUP(INDIRECT("AV41"),クラス・種目リスト!$A$2:$AF$48,24,FALSE),"-")</f>
        <v>-</v>
      </c>
      <c r="EH41" s="186" t="str">
        <f t="array" aca="1" ref="EH41" ca="1">IFERROR(VLOOKUP(INDIRECT("AV41"),クラス・種目リスト!$A$2:$AF$48,25,FALSE),"-")</f>
        <v>-</v>
      </c>
      <c r="EI41" s="186" t="str">
        <f t="array" aca="1" ref="EI41" ca="1">IFERROR(VLOOKUP(INDIRECT("AV41"),クラス・種目リスト!$A$2:$AF$48,26,FALSE),"-")</f>
        <v>-</v>
      </c>
      <c r="EJ41" s="186" t="str">
        <f t="array" aca="1" ref="EJ41" ca="1">IFERROR(VLOOKUP(INDIRECT("AV41"),クラス・種目リスト!$A$2:$AF$48,27,FALSE),"-")</f>
        <v>-</v>
      </c>
      <c r="EK41" s="186" t="str">
        <f t="array" aca="1" ref="EK41" ca="1">IFERROR(VLOOKUP(INDIRECT("AV41"),クラス・種目リスト!$A$2:$AF$48,28,FALSE),"-")</f>
        <v>-</v>
      </c>
      <c r="EL41" s="186" t="str">
        <f t="array" aca="1" ref="EL41" ca="1">IFERROR(VLOOKUP(INDIRECT("AV41"),クラス・種目リスト!$A$2:$AF$48,29,FALSE),"-")</f>
        <v>-</v>
      </c>
      <c r="EM41" s="186" t="str">
        <f t="array" aca="1" ref="EM41" ca="1">IFERROR(VLOOKUP(INDIRECT("AV41"),クラス・種目リスト!$A$2:$AF$48,30,FALSE),"-")</f>
        <v>-</v>
      </c>
      <c r="EN41" s="186" t="str">
        <f t="array" aca="1" ref="EN41" ca="1">IFERROR(VLOOKUP(INDIRECT("AV41"),クラス・種目リスト!$A$2:$AF$48,31,FALSE),"-")</f>
        <v>-</v>
      </c>
      <c r="EO41" s="186" t="str">
        <f t="array" aca="1" ref="EO41" ca="1">IFERROR(VLOOKUP(INDIRECT("AV41"),クラス・種目リスト!$A$2:$AF$48,32,FALSE),"-")</f>
        <v>-</v>
      </c>
      <c r="EP41" s="186">
        <f t="shared" ca="1" si="6"/>
        <v>0</v>
      </c>
      <c r="EQ41" s="186"/>
      <c r="ER41" s="186"/>
      <c r="ES41" s="186"/>
      <c r="ET41" s="186"/>
      <c r="EV41" s="39">
        <f t="array" aca="1" ref="EV41" ca="1">IF(INDIRECT("O41")="-",0,COUNTA(INDIRECT("O41")))+IF(INDIRECT("Y41")="-",0,COUNTA(INDIRECT("Y41")))+IF(INDIRECT("AM41")="-",0,COUNTA(INDIRECT("AM41")))+IF(INDIRECT("AW41")="-",0,COUNTA(INDIRECT("AW41")))</f>
        <v>0</v>
      </c>
    </row>
    <row r="42" spans="1:152" ht="19.5" customHeight="1" x14ac:dyDescent="0.15">
      <c r="A42" s="72" t="s">
        <v>3</v>
      </c>
      <c r="B42" s="73" t="str">
        <f t="shared" si="4"/>
        <v/>
      </c>
      <c r="C42" s="74"/>
      <c r="D42" s="80"/>
      <c r="E42" s="81"/>
      <c r="F42" s="77"/>
      <c r="G42" s="78"/>
      <c r="H42" s="79"/>
      <c r="I42" s="121" t="str">
        <f t="shared" si="7"/>
        <v/>
      </c>
      <c r="J42" s="122" t="str">
        <f t="shared" si="8"/>
        <v/>
      </c>
      <c r="K42" s="128"/>
      <c r="L42" s="122" t="str">
        <f t="shared" si="9"/>
        <v/>
      </c>
      <c r="M42" s="125"/>
      <c r="N42" s="125"/>
      <c r="O42" s="126"/>
      <c r="P42" s="127"/>
      <c r="Q42" s="143"/>
      <c r="R42" s="127"/>
      <c r="S42" s="144"/>
      <c r="T42" s="127"/>
      <c r="U42" s="144"/>
      <c r="V42" s="145" t="str">
        <f t="shared" si="13"/>
        <v/>
      </c>
      <c r="W42" s="148"/>
      <c r="X42" s="149"/>
      <c r="Y42" s="126"/>
      <c r="Z42" s="127"/>
      <c r="AA42" s="143"/>
      <c r="AB42" s="157"/>
      <c r="AC42" s="144"/>
      <c r="AD42" s="158"/>
      <c r="AE42" s="144"/>
      <c r="AF42" s="145" t="str">
        <f t="shared" si="14"/>
        <v/>
      </c>
      <c r="AG42" s="146"/>
      <c r="AH42" s="147"/>
      <c r="AI42" s="174" t="str">
        <f t="shared" si="10"/>
        <v>-</v>
      </c>
      <c r="AJ42" s="79"/>
      <c r="AK42" s="52"/>
      <c r="AL42" s="159"/>
      <c r="AM42" s="59"/>
      <c r="AN42" s="112"/>
      <c r="AO42" s="112"/>
      <c r="AP42" s="112"/>
      <c r="AQ42" s="112"/>
      <c r="AR42" s="112"/>
      <c r="AS42" s="112"/>
      <c r="AT42" s="59"/>
      <c r="AU42" s="59"/>
      <c r="AV42" s="159"/>
      <c r="AW42" s="59"/>
      <c r="AX42" s="112"/>
      <c r="AY42" s="112"/>
      <c r="AZ42" s="112"/>
      <c r="BA42" s="112"/>
      <c r="BB42" s="112"/>
      <c r="BC42" s="112"/>
      <c r="BD42" s="59"/>
      <c r="BE42" s="146"/>
      <c r="BF42" s="212"/>
      <c r="BG42" s="174" t="str">
        <f t="shared" si="11"/>
        <v>-</v>
      </c>
      <c r="BH42" s="174" t="str">
        <f t="array" aca="1" ref="BH42" ca="1">IF(INDIRECT("D42")="","",IFERROR(HLOOKUP($E$4,$BL$2:$BW$3,2,FALSE),""))</f>
        <v/>
      </c>
      <c r="BI42" s="52"/>
      <c r="BJ42" s="87"/>
      <c r="BK42" s="213" t="str">
        <f t="array" aca="1" ref="BK42" ca="1">IF(クラス・種目リスト!$J$78=1,$C$4&amp;INDIRECT("$C42")&amp;RIGHT(INDIRECT("$H42"),1),$C$4&amp;INDIRECT("$C42"))</f>
        <v>小学</v>
      </c>
      <c r="BL42" s="214" t="str">
        <f ca="1">IFERROR(VLOOKUP($BK42,クラス・種目リスト!$A$67:$H$82,3,FALSE),"-")</f>
        <v>-</v>
      </c>
      <c r="BM42" s="214" t="str">
        <f ca="1">IFERROR(VLOOKUP($BK42,クラス・種目リスト!$A$67:$H$82,4,FALSE),"-")</f>
        <v>-</v>
      </c>
      <c r="BN42" s="214" t="str">
        <f ca="1">IFERROR(VLOOKUP($BK42,クラス・種目リスト!$A$67:$H$82,5,FALSE),"-")</f>
        <v>-</v>
      </c>
      <c r="BO42" s="214" t="str">
        <f ca="1">IFERROR(VLOOKUP($BK42,クラス・種目リスト!$A$67:$H$82,6,FALSE),"-")</f>
        <v>-</v>
      </c>
      <c r="BP42" s="214" t="str">
        <f ca="1">IFERROR(VLOOKUP($BK42,クラス・種目リスト!$A$67:$H$82,7,FALSE),"-")</f>
        <v>-</v>
      </c>
      <c r="BQ42" s="214" t="str">
        <f ca="1">IFERROR(VLOOKUP($BK42,クラス・種目リスト!$A$67:$H$82,8,FALSE),"-")</f>
        <v>-</v>
      </c>
      <c r="BR42" s="243"/>
      <c r="BS42" s="186" t="str">
        <f t="array" aca="1" ref="BS42" ca="1">IFERROR(VLOOKUP(INDIRECT("N42"),クラス・種目リスト!$A$2:$AF$48,3,FALSE),"-")</f>
        <v>-</v>
      </c>
      <c r="BT42" s="186" t="str">
        <f t="array" aca="1" ref="BT42" ca="1">IFERROR(VLOOKUP(INDIRECT("N42"),クラス・種目リスト!$A$2:$AF$48,4,FALSE),"-")</f>
        <v>-</v>
      </c>
      <c r="BU42" s="186" t="str">
        <f t="array" aca="1" ref="BU42" ca="1">IFERROR(VLOOKUP(INDIRECT("N42"),クラス・種目リスト!$A$2:$AF$48,5,FALSE),"-")</f>
        <v>-</v>
      </c>
      <c r="BV42" s="186" t="str">
        <f t="array" aca="1" ref="BV42" ca="1">IFERROR(VLOOKUP(INDIRECT("N42"),クラス・種目リスト!$A$2:$AF$48,6,FALSE),"-")</f>
        <v>-</v>
      </c>
      <c r="BW42" s="186" t="str">
        <f t="array" aca="1" ref="BW42" ca="1">IFERROR(VLOOKUP(INDIRECT("N42"),クラス・種目リスト!$A$2:$AF$48,7,FALSE),"-")</f>
        <v>-</v>
      </c>
      <c r="BX42" s="186" t="str">
        <f t="array" aca="1" ref="BX42" ca="1">IFERROR(VLOOKUP(INDIRECT("N42"),クラス・種目リスト!$A$2:$AF$48,8,FALSE),"-")</f>
        <v>-</v>
      </c>
      <c r="BY42" s="186" t="str">
        <f t="array" aca="1" ref="BY42" ca="1">IFERROR(VLOOKUP(INDIRECT("N42"),クラス・種目リスト!$A$2:$AF$48,9,FALSE),"-")</f>
        <v>-</v>
      </c>
      <c r="BZ42" s="186" t="str">
        <f t="array" aca="1" ref="BZ42" ca="1">IFERROR(VLOOKUP(INDIRECT("N42"),クラス・種目リスト!$A$2:$AF$48,10,FALSE),"-")</f>
        <v>-</v>
      </c>
      <c r="CA42" s="186" t="str">
        <f t="array" aca="1" ref="CA42" ca="1">IFERROR(VLOOKUP(INDIRECT("N42"),クラス・種目リスト!$A$2:$AF$48,11,FALSE),"-")</f>
        <v>-</v>
      </c>
      <c r="CB42" s="186" t="str">
        <f t="array" aca="1" ref="CB42" ca="1">IFERROR(VLOOKUP(INDIRECT("N42"),クラス・種目リスト!$A$2:$AF$48,12,FALSE),"-")</f>
        <v>-</v>
      </c>
      <c r="CC42" s="186" t="str">
        <f t="array" aca="1" ref="CC42" ca="1">IFERROR(VLOOKUP(INDIRECT("N42"),クラス・種目リスト!$A$2:$AF$48,13,FALSE),"-")</f>
        <v>-</v>
      </c>
      <c r="CD42" s="186" t="str">
        <f t="array" aca="1" ref="CD42" ca="1">IFERROR(VLOOKUP(INDIRECT("N42"),クラス・種目リスト!$A$2:$AF$48,14,FALSE),"-")</f>
        <v>-</v>
      </c>
      <c r="CE42" s="186" t="str">
        <f t="array" aca="1" ref="CE42" ca="1">IFERROR(VLOOKUP(INDIRECT("N42"),クラス・種目リスト!$A$2:$AF$48,15,FALSE),"-")</f>
        <v>-</v>
      </c>
      <c r="CF42" s="186" t="str">
        <f t="array" aca="1" ref="CF42" ca="1">IFERROR(VLOOKUP(INDIRECT("N42"),クラス・種目リスト!$A$2:$AF$48,16,FALSE),"-")</f>
        <v>-</v>
      </c>
      <c r="CG42" s="186" t="str">
        <f t="array" aca="1" ref="CG42" ca="1">IFERROR(VLOOKUP(INDIRECT("N42"),クラス・種目リスト!$A$2:$AF$48,17,FALSE),"-")</f>
        <v>-</v>
      </c>
      <c r="CH42" s="186">
        <f t="shared" ca="1" si="15"/>
        <v>0</v>
      </c>
      <c r="CI42" s="186"/>
      <c r="CJ42" s="186"/>
      <c r="CK42" s="186"/>
      <c r="CL42" s="186"/>
      <c r="CM42" s="186" t="str">
        <f t="array" aca="1" ref="CM42" ca="1">IFERROR(VLOOKUP(INDIRECT("X42"),クラス・種目リスト!$A$2:$AF$48,3,FALSE),"-")</f>
        <v>-</v>
      </c>
      <c r="CN42" s="186" t="str">
        <f t="array" aca="1" ref="CN42" ca="1">IFERROR(VLOOKUP(INDIRECT("X42"),クラス・種目リスト!$A$2:$AF$48,4,FALSE),"-")</f>
        <v>-</v>
      </c>
      <c r="CO42" s="186" t="str">
        <f t="array" aca="1" ref="CO42" ca="1">IFERROR(VLOOKUP(INDIRECT("X42"),クラス・種目リスト!$A$2:$AF$48,5,FALSE),"-")</f>
        <v>-</v>
      </c>
      <c r="CP42" s="186" t="str">
        <f t="array" aca="1" ref="CP42" ca="1">IFERROR(VLOOKUP(INDIRECT("X42"),クラス・種目リスト!$A$2:$AF$48,6,FALSE),"-")</f>
        <v>-</v>
      </c>
      <c r="CQ42" s="186" t="str">
        <f t="array" aca="1" ref="CQ42" ca="1">IFERROR(VLOOKUP(INDIRECT("X42"),クラス・種目リスト!$A$2:$AF$48,7,FALSE),"-")</f>
        <v>-</v>
      </c>
      <c r="CR42" s="186" t="str">
        <f t="array" aca="1" ref="CR42" ca="1">IFERROR(VLOOKUP(INDIRECT("X42"),クラス・種目リスト!$A$2:$AF$48,8,FALSE),"-")</f>
        <v>-</v>
      </c>
      <c r="CS42" s="186" t="str">
        <f t="array" aca="1" ref="CS42" ca="1">IFERROR(VLOOKUP(INDIRECT("X42"),クラス・種目リスト!$A$2:$AF$48,9,FALSE),"-")</f>
        <v>-</v>
      </c>
      <c r="CT42" s="186" t="str">
        <f t="array" aca="1" ref="CT42" ca="1">IFERROR(VLOOKUP(INDIRECT("X42"),クラス・種目リスト!$A$2:$AF$48,10,FALSE),"-")</f>
        <v>-</v>
      </c>
      <c r="CU42" s="186" t="str">
        <f t="array" aca="1" ref="CU42" ca="1">IFERROR(VLOOKUP(INDIRECT("X42"),クラス・種目リスト!$A$2:$AF$48,11,FALSE),"-")</f>
        <v>-</v>
      </c>
      <c r="CV42" s="186" t="str">
        <f t="array" aca="1" ref="CV42" ca="1">IFERROR(VLOOKUP(INDIRECT("X42"),クラス・種目リスト!$A$2:$AF$48,12,FALSE),"-")</f>
        <v>-</v>
      </c>
      <c r="CW42" s="186" t="str">
        <f t="array" aca="1" ref="CW42" ca="1">IFERROR(VLOOKUP(INDIRECT("X42"),クラス・種目リスト!$A$2:$AF$48,13,FALSE),"-")</f>
        <v>-</v>
      </c>
      <c r="CX42" s="186" t="str">
        <f t="array" aca="1" ref="CX42" ca="1">IFERROR(VLOOKUP(INDIRECT("X42"),クラス・種目リスト!$A$2:$AF$48,14,FALSE),"-")</f>
        <v>-</v>
      </c>
      <c r="CY42" s="186" t="str">
        <f t="array" aca="1" ref="CY42" ca="1">IFERROR(VLOOKUP(INDIRECT("X42"),クラス・種目リスト!$A$2:$AF$48,15,FALSE),"-")</f>
        <v>-</v>
      </c>
      <c r="CZ42" s="186" t="str">
        <f t="array" aca="1" ref="CZ42" ca="1">IFERROR(VLOOKUP(INDIRECT("X42"),クラス・種目リスト!$A$2:$AF$48,16,FALSE),"-")</f>
        <v>-</v>
      </c>
      <c r="DA42" s="186" t="str">
        <f t="array" aca="1" ref="DA42" ca="1">IFERROR(VLOOKUP(INDIRECT("X42"),クラス・種目リスト!$A$2:$AF$48,17,FALSE),"-")</f>
        <v>-</v>
      </c>
      <c r="DB42" s="186">
        <f t="shared" ca="1" si="12"/>
        <v>0</v>
      </c>
      <c r="DC42" s="186"/>
      <c r="DD42" s="186"/>
      <c r="DE42" s="186"/>
      <c r="DF42" s="186"/>
      <c r="DG42" s="186" t="str">
        <f t="array" aca="1" ref="DG42" ca="1">IFERROR(VLOOKUP(INDIRECT("AL42"),クラス・種目リスト!$A$2:$AF$48,18,FALSE),"-")</f>
        <v>-</v>
      </c>
      <c r="DH42" s="186" t="str">
        <f t="array" aca="1" ref="DH42" ca="1">IFERROR(VLOOKUP(INDIRECT("AL42"),クラス・種目リスト!$A$2:$AF$48,19,FALSE),"-")</f>
        <v>-</v>
      </c>
      <c r="DI42" s="186" t="str">
        <f t="array" aca="1" ref="DI42" ca="1">IFERROR(VLOOKUP(INDIRECT("AL42"),クラス・種目リスト!$A$2:$AF$48,20,FALSE),"-")</f>
        <v>-</v>
      </c>
      <c r="DJ42" s="186" t="str">
        <f t="array" aca="1" ref="DJ42" ca="1">IFERROR(VLOOKUP(INDIRECT("AL42"),クラス・種目リスト!$A$2:$AF$48,21,FALSE),"-")</f>
        <v>-</v>
      </c>
      <c r="DK42" s="186" t="str">
        <f t="array" aca="1" ref="DK42" ca="1">IFERROR(VLOOKUP(INDIRECT("AL42"),クラス・種目リスト!$A$2:$AF$48,22,FALSE),"-")</f>
        <v>-</v>
      </c>
      <c r="DL42" s="186" t="str">
        <f t="array" aca="1" ref="DL42" ca="1">IFERROR(VLOOKUP(INDIRECT("AL42"),クラス・種目リスト!$A$2:$AF$48,23,FALSE),"-")</f>
        <v>-</v>
      </c>
      <c r="DM42" s="186" t="str">
        <f t="array" aca="1" ref="DM42" ca="1">IFERROR(VLOOKUP(INDIRECT("AL42"),クラス・種目リスト!$A$2:$AF$48,24,FALSE),"-")</f>
        <v>-</v>
      </c>
      <c r="DN42" s="186" t="str">
        <f t="array" aca="1" ref="DN42" ca="1">IFERROR(VLOOKUP(INDIRECT("AL42"),クラス・種目リスト!$A$2:$AF$48,25,FALSE),"-")</f>
        <v>-</v>
      </c>
      <c r="DO42" s="186" t="str">
        <f t="array" aca="1" ref="DO42" ca="1">IFERROR(VLOOKUP(INDIRECT("AL42"),クラス・種目リスト!$A$2:$AF$48,26,FALSE),"-")</f>
        <v>-</v>
      </c>
      <c r="DP42" s="186" t="str">
        <f t="array" aca="1" ref="DP42" ca="1">IFERROR(VLOOKUP(INDIRECT("AL42"),クラス・種目リスト!$A$2:$AF$48,27,FALSE),"-")</f>
        <v>-</v>
      </c>
      <c r="DQ42" s="186" t="str">
        <f t="array" aca="1" ref="DQ42" ca="1">IFERROR(VLOOKUP(INDIRECT("AL42"),クラス・種目リスト!$A$2:$AF$48,28,FALSE),"-")</f>
        <v>-</v>
      </c>
      <c r="DR42" s="186" t="str">
        <f t="array" aca="1" ref="DR42" ca="1">IFERROR(VLOOKUP(INDIRECT("AL42"),クラス・種目リスト!$A$2:$AF$48,29,FALSE),"-")</f>
        <v>-</v>
      </c>
      <c r="DS42" s="186" t="str">
        <f t="array" aca="1" ref="DS42" ca="1">IFERROR(VLOOKUP(INDIRECT("AL42"),クラス・種目リスト!$A$2:$AF$48,30,FALSE),"-")</f>
        <v>-</v>
      </c>
      <c r="DT42" s="186" t="str">
        <f t="array" aca="1" ref="DT42" ca="1">IFERROR(VLOOKUP(INDIRECT("AL42"),クラス・種目リスト!$A$2:$AF$48,31,FALSE),"-")</f>
        <v>-</v>
      </c>
      <c r="DU42" s="186" t="str">
        <f t="array" aca="1" ref="DU42" ca="1">IFERROR(VLOOKUP(INDIRECT("AL42"),クラス・種目リスト!$A$2:$AF$48,32,FALSE),"-")</f>
        <v>-</v>
      </c>
      <c r="DV42" s="186">
        <f t="shared" ca="1" si="5"/>
        <v>0</v>
      </c>
      <c r="EA42" s="186" t="str">
        <f t="array" aca="1" ref="EA42" ca="1">IFERROR(VLOOKUP(INDIRECT("AV42"),クラス・種目リスト!$A$2:$AF$48,18,FALSE),"-")</f>
        <v>-</v>
      </c>
      <c r="EB42" s="186" t="str">
        <f t="array" aca="1" ref="EB42" ca="1">IFERROR(VLOOKUP(INDIRECT("AV42"),クラス・種目リスト!$A$2:$AF$48,19,FALSE),"-")</f>
        <v>-</v>
      </c>
      <c r="EC42" s="186" t="str">
        <f t="array" aca="1" ref="EC42" ca="1">IFERROR(VLOOKUP(INDIRECT("AV42"),クラス・種目リスト!$A$2:$AF$48,20,FALSE),"-")</f>
        <v>-</v>
      </c>
      <c r="ED42" s="186" t="str">
        <f t="array" aca="1" ref="ED42" ca="1">IFERROR(VLOOKUP(INDIRECT("AV42"),クラス・種目リスト!$A$2:$AF$48,21,FALSE),"-")</f>
        <v>-</v>
      </c>
      <c r="EE42" s="186" t="str">
        <f t="array" aca="1" ref="EE42" ca="1">IFERROR(VLOOKUP(INDIRECT("AV42"),クラス・種目リスト!$A$2:$AF$48,22,FALSE),"-")</f>
        <v>-</v>
      </c>
      <c r="EF42" s="186" t="str">
        <f t="array" aca="1" ref="EF42" ca="1">IFERROR(VLOOKUP(INDIRECT("AV42"),クラス・種目リスト!$A$2:$AF$48,23,FALSE),"-")</f>
        <v>-</v>
      </c>
      <c r="EG42" s="186" t="str">
        <f t="array" aca="1" ref="EG42" ca="1">IFERROR(VLOOKUP(INDIRECT("AV42"),クラス・種目リスト!$A$2:$AF$48,24,FALSE),"-")</f>
        <v>-</v>
      </c>
      <c r="EH42" s="186" t="str">
        <f t="array" aca="1" ref="EH42" ca="1">IFERROR(VLOOKUP(INDIRECT("AV42"),クラス・種目リスト!$A$2:$AF$48,25,FALSE),"-")</f>
        <v>-</v>
      </c>
      <c r="EI42" s="186" t="str">
        <f t="array" aca="1" ref="EI42" ca="1">IFERROR(VLOOKUP(INDIRECT("AV42"),クラス・種目リスト!$A$2:$AF$48,26,FALSE),"-")</f>
        <v>-</v>
      </c>
      <c r="EJ42" s="186" t="str">
        <f t="array" aca="1" ref="EJ42" ca="1">IFERROR(VLOOKUP(INDIRECT("AV42"),クラス・種目リスト!$A$2:$AF$48,27,FALSE),"-")</f>
        <v>-</v>
      </c>
      <c r="EK42" s="186" t="str">
        <f t="array" aca="1" ref="EK42" ca="1">IFERROR(VLOOKUP(INDIRECT("AV42"),クラス・種目リスト!$A$2:$AF$48,28,FALSE),"-")</f>
        <v>-</v>
      </c>
      <c r="EL42" s="186" t="str">
        <f t="array" aca="1" ref="EL42" ca="1">IFERROR(VLOOKUP(INDIRECT("AV42"),クラス・種目リスト!$A$2:$AF$48,29,FALSE),"-")</f>
        <v>-</v>
      </c>
      <c r="EM42" s="186" t="str">
        <f t="array" aca="1" ref="EM42" ca="1">IFERROR(VLOOKUP(INDIRECT("AV42"),クラス・種目リスト!$A$2:$AF$48,30,FALSE),"-")</f>
        <v>-</v>
      </c>
      <c r="EN42" s="186" t="str">
        <f t="array" aca="1" ref="EN42" ca="1">IFERROR(VLOOKUP(INDIRECT("AV42"),クラス・種目リスト!$A$2:$AF$48,31,FALSE),"-")</f>
        <v>-</v>
      </c>
      <c r="EO42" s="186" t="str">
        <f t="array" aca="1" ref="EO42" ca="1">IFERROR(VLOOKUP(INDIRECT("AV42"),クラス・種目リスト!$A$2:$AF$48,32,FALSE),"-")</f>
        <v>-</v>
      </c>
      <c r="EP42" s="186">
        <f t="shared" ca="1" si="6"/>
        <v>0</v>
      </c>
      <c r="EQ42" s="186"/>
      <c r="ER42" s="186"/>
      <c r="ES42" s="186"/>
      <c r="ET42" s="186"/>
      <c r="EV42" s="39">
        <f t="array" aca="1" ref="EV42" ca="1">IF(INDIRECT("O42")="-",0,COUNTA(INDIRECT("O42")))+IF(INDIRECT("Y42")="-",0,COUNTA(INDIRECT("Y42")))+IF(INDIRECT("AM42")="-",0,COUNTA(INDIRECT("AM42")))+IF(INDIRECT("AW42")="-",0,COUNTA(INDIRECT("AW42")))</f>
        <v>0</v>
      </c>
    </row>
    <row r="43" spans="1:152" ht="19.5" customHeight="1" x14ac:dyDescent="0.15">
      <c r="A43" s="72" t="s">
        <v>3</v>
      </c>
      <c r="B43" s="73" t="str">
        <f t="shared" si="4"/>
        <v/>
      </c>
      <c r="C43" s="74"/>
      <c r="D43" s="75"/>
      <c r="E43" s="76"/>
      <c r="F43" s="77"/>
      <c r="G43" s="78"/>
      <c r="H43" s="79"/>
      <c r="I43" s="121" t="str">
        <f t="shared" si="7"/>
        <v/>
      </c>
      <c r="J43" s="122" t="str">
        <f t="shared" si="8"/>
        <v/>
      </c>
      <c r="K43" s="128"/>
      <c r="L43" s="122" t="str">
        <f t="shared" si="9"/>
        <v/>
      </c>
      <c r="M43" s="125"/>
      <c r="N43" s="125"/>
      <c r="O43" s="126"/>
      <c r="P43" s="127"/>
      <c r="Q43" s="143"/>
      <c r="R43" s="127"/>
      <c r="S43" s="144"/>
      <c r="T43" s="127"/>
      <c r="U43" s="144"/>
      <c r="V43" s="145" t="str">
        <f t="shared" si="13"/>
        <v/>
      </c>
      <c r="W43" s="148"/>
      <c r="X43" s="149"/>
      <c r="Y43" s="126"/>
      <c r="Z43" s="127"/>
      <c r="AA43" s="143"/>
      <c r="AB43" s="157"/>
      <c r="AC43" s="144"/>
      <c r="AD43" s="158"/>
      <c r="AE43" s="144"/>
      <c r="AF43" s="145" t="str">
        <f t="shared" si="14"/>
        <v/>
      </c>
      <c r="AG43" s="146"/>
      <c r="AH43" s="147"/>
      <c r="AI43" s="174" t="str">
        <f t="shared" si="10"/>
        <v>-</v>
      </c>
      <c r="AJ43" s="79"/>
      <c r="AK43" s="52"/>
      <c r="AL43" s="159"/>
      <c r="AM43" s="59"/>
      <c r="AN43" s="112"/>
      <c r="AO43" s="112"/>
      <c r="AP43" s="112"/>
      <c r="AQ43" s="112"/>
      <c r="AR43" s="112"/>
      <c r="AS43" s="112"/>
      <c r="AT43" s="59"/>
      <c r="AU43" s="59"/>
      <c r="AV43" s="159"/>
      <c r="AW43" s="59"/>
      <c r="AX43" s="112"/>
      <c r="AY43" s="112"/>
      <c r="AZ43" s="112"/>
      <c r="BA43" s="112"/>
      <c r="BB43" s="112"/>
      <c r="BC43" s="112"/>
      <c r="BD43" s="59"/>
      <c r="BE43" s="146"/>
      <c r="BF43" s="212"/>
      <c r="BG43" s="174" t="str">
        <f t="shared" si="11"/>
        <v>-</v>
      </c>
      <c r="BH43" s="174" t="str">
        <f t="array" aca="1" ref="BH43" ca="1">IF(INDIRECT("D43")="","",IFERROR(HLOOKUP($E$4,$BL$2:$BW$3,2,FALSE),""))</f>
        <v/>
      </c>
      <c r="BI43" s="52"/>
      <c r="BJ43" s="87"/>
      <c r="BK43" s="213" t="str">
        <f t="array" aca="1" ref="BK43" ca="1">IF(クラス・種目リスト!$J$78=1,$C$4&amp;INDIRECT("$C43")&amp;RIGHT(INDIRECT("$H43"),1),$C$4&amp;INDIRECT("$C43"))</f>
        <v>小学</v>
      </c>
      <c r="BL43" s="214" t="str">
        <f ca="1">IFERROR(VLOOKUP($BK43,クラス・種目リスト!$A$67:$H$82,3,FALSE),"-")</f>
        <v>-</v>
      </c>
      <c r="BM43" s="214" t="str">
        <f ca="1">IFERROR(VLOOKUP($BK43,クラス・種目リスト!$A$67:$H$82,4,FALSE),"-")</f>
        <v>-</v>
      </c>
      <c r="BN43" s="214" t="str">
        <f ca="1">IFERROR(VLOOKUP($BK43,クラス・種目リスト!$A$67:$H$82,5,FALSE),"-")</f>
        <v>-</v>
      </c>
      <c r="BO43" s="214" t="str">
        <f ca="1">IFERROR(VLOOKUP($BK43,クラス・種目リスト!$A$67:$H$82,6,FALSE),"-")</f>
        <v>-</v>
      </c>
      <c r="BP43" s="214" t="str">
        <f ca="1">IFERROR(VLOOKUP($BK43,クラス・種目リスト!$A$67:$H$82,7,FALSE),"-")</f>
        <v>-</v>
      </c>
      <c r="BQ43" s="214" t="str">
        <f ca="1">IFERROR(VLOOKUP($BK43,クラス・種目リスト!$A$67:$H$82,8,FALSE),"-")</f>
        <v>-</v>
      </c>
      <c r="BR43" s="243"/>
      <c r="BS43" s="186" t="str">
        <f t="array" aca="1" ref="BS43" ca="1">IFERROR(VLOOKUP(INDIRECT("N43"),クラス・種目リスト!$A$2:$AF$48,3,FALSE),"-")</f>
        <v>-</v>
      </c>
      <c r="BT43" s="186" t="str">
        <f t="array" aca="1" ref="BT43" ca="1">IFERROR(VLOOKUP(INDIRECT("N43"),クラス・種目リスト!$A$2:$AF$48,4,FALSE),"-")</f>
        <v>-</v>
      </c>
      <c r="BU43" s="186" t="str">
        <f t="array" aca="1" ref="BU43" ca="1">IFERROR(VLOOKUP(INDIRECT("N43"),クラス・種目リスト!$A$2:$AF$48,5,FALSE),"-")</f>
        <v>-</v>
      </c>
      <c r="BV43" s="186" t="str">
        <f t="array" aca="1" ref="BV43" ca="1">IFERROR(VLOOKUP(INDIRECT("N43"),クラス・種目リスト!$A$2:$AF$48,6,FALSE),"-")</f>
        <v>-</v>
      </c>
      <c r="BW43" s="186" t="str">
        <f t="array" aca="1" ref="BW43" ca="1">IFERROR(VLOOKUP(INDIRECT("N43"),クラス・種目リスト!$A$2:$AF$48,7,FALSE),"-")</f>
        <v>-</v>
      </c>
      <c r="BX43" s="186" t="str">
        <f t="array" aca="1" ref="BX43" ca="1">IFERROR(VLOOKUP(INDIRECT("N43"),クラス・種目リスト!$A$2:$AF$48,8,FALSE),"-")</f>
        <v>-</v>
      </c>
      <c r="BY43" s="186" t="str">
        <f t="array" aca="1" ref="BY43" ca="1">IFERROR(VLOOKUP(INDIRECT("N43"),クラス・種目リスト!$A$2:$AF$48,9,FALSE),"-")</f>
        <v>-</v>
      </c>
      <c r="BZ43" s="186" t="str">
        <f t="array" aca="1" ref="BZ43" ca="1">IFERROR(VLOOKUP(INDIRECT("N43"),クラス・種目リスト!$A$2:$AF$48,10,FALSE),"-")</f>
        <v>-</v>
      </c>
      <c r="CA43" s="186" t="str">
        <f t="array" aca="1" ref="CA43" ca="1">IFERROR(VLOOKUP(INDIRECT("N43"),クラス・種目リスト!$A$2:$AF$48,11,FALSE),"-")</f>
        <v>-</v>
      </c>
      <c r="CB43" s="186" t="str">
        <f t="array" aca="1" ref="CB43" ca="1">IFERROR(VLOOKUP(INDIRECT("N43"),クラス・種目リスト!$A$2:$AF$48,12,FALSE),"-")</f>
        <v>-</v>
      </c>
      <c r="CC43" s="186" t="str">
        <f t="array" aca="1" ref="CC43" ca="1">IFERROR(VLOOKUP(INDIRECT("N43"),クラス・種目リスト!$A$2:$AF$48,13,FALSE),"-")</f>
        <v>-</v>
      </c>
      <c r="CD43" s="186" t="str">
        <f t="array" aca="1" ref="CD43" ca="1">IFERROR(VLOOKUP(INDIRECT("N43"),クラス・種目リスト!$A$2:$AF$48,14,FALSE),"-")</f>
        <v>-</v>
      </c>
      <c r="CE43" s="186" t="str">
        <f t="array" aca="1" ref="CE43" ca="1">IFERROR(VLOOKUP(INDIRECT("N43"),クラス・種目リスト!$A$2:$AF$48,15,FALSE),"-")</f>
        <v>-</v>
      </c>
      <c r="CF43" s="186" t="str">
        <f t="array" aca="1" ref="CF43" ca="1">IFERROR(VLOOKUP(INDIRECT("N43"),クラス・種目リスト!$A$2:$AF$48,16,FALSE),"-")</f>
        <v>-</v>
      </c>
      <c r="CG43" s="186" t="str">
        <f t="array" aca="1" ref="CG43" ca="1">IFERROR(VLOOKUP(INDIRECT("N43"),クラス・種目リスト!$A$2:$AF$48,17,FALSE),"-")</f>
        <v>-</v>
      </c>
      <c r="CH43" s="186">
        <f t="shared" ca="1" si="15"/>
        <v>0</v>
      </c>
      <c r="CI43" s="186"/>
      <c r="CJ43" s="186"/>
      <c r="CK43" s="186"/>
      <c r="CL43" s="186"/>
      <c r="CM43" s="186" t="str">
        <f t="array" aca="1" ref="CM43" ca="1">IFERROR(VLOOKUP(INDIRECT("X43"),クラス・種目リスト!$A$2:$AF$48,3,FALSE),"-")</f>
        <v>-</v>
      </c>
      <c r="CN43" s="186" t="str">
        <f t="array" aca="1" ref="CN43" ca="1">IFERROR(VLOOKUP(INDIRECT("X43"),クラス・種目リスト!$A$2:$AF$48,4,FALSE),"-")</f>
        <v>-</v>
      </c>
      <c r="CO43" s="186" t="str">
        <f t="array" aca="1" ref="CO43" ca="1">IFERROR(VLOOKUP(INDIRECT("X43"),クラス・種目リスト!$A$2:$AF$48,5,FALSE),"-")</f>
        <v>-</v>
      </c>
      <c r="CP43" s="186" t="str">
        <f t="array" aca="1" ref="CP43" ca="1">IFERROR(VLOOKUP(INDIRECT("X43"),クラス・種目リスト!$A$2:$AF$48,6,FALSE),"-")</f>
        <v>-</v>
      </c>
      <c r="CQ43" s="186" t="str">
        <f t="array" aca="1" ref="CQ43" ca="1">IFERROR(VLOOKUP(INDIRECT("X43"),クラス・種目リスト!$A$2:$AF$48,7,FALSE),"-")</f>
        <v>-</v>
      </c>
      <c r="CR43" s="186" t="str">
        <f t="array" aca="1" ref="CR43" ca="1">IFERROR(VLOOKUP(INDIRECT("X43"),クラス・種目リスト!$A$2:$AF$48,8,FALSE),"-")</f>
        <v>-</v>
      </c>
      <c r="CS43" s="186" t="str">
        <f t="array" aca="1" ref="CS43" ca="1">IFERROR(VLOOKUP(INDIRECT("X43"),クラス・種目リスト!$A$2:$AF$48,9,FALSE),"-")</f>
        <v>-</v>
      </c>
      <c r="CT43" s="186" t="str">
        <f t="array" aca="1" ref="CT43" ca="1">IFERROR(VLOOKUP(INDIRECT("X43"),クラス・種目リスト!$A$2:$AF$48,10,FALSE),"-")</f>
        <v>-</v>
      </c>
      <c r="CU43" s="186" t="str">
        <f t="array" aca="1" ref="CU43" ca="1">IFERROR(VLOOKUP(INDIRECT("X43"),クラス・種目リスト!$A$2:$AF$48,11,FALSE),"-")</f>
        <v>-</v>
      </c>
      <c r="CV43" s="186" t="str">
        <f t="array" aca="1" ref="CV43" ca="1">IFERROR(VLOOKUP(INDIRECT("X43"),クラス・種目リスト!$A$2:$AF$48,12,FALSE),"-")</f>
        <v>-</v>
      </c>
      <c r="CW43" s="186" t="str">
        <f t="array" aca="1" ref="CW43" ca="1">IFERROR(VLOOKUP(INDIRECT("X43"),クラス・種目リスト!$A$2:$AF$48,13,FALSE),"-")</f>
        <v>-</v>
      </c>
      <c r="CX43" s="186" t="str">
        <f t="array" aca="1" ref="CX43" ca="1">IFERROR(VLOOKUP(INDIRECT("X43"),クラス・種目リスト!$A$2:$AF$48,14,FALSE),"-")</f>
        <v>-</v>
      </c>
      <c r="CY43" s="186" t="str">
        <f t="array" aca="1" ref="CY43" ca="1">IFERROR(VLOOKUP(INDIRECT("X43"),クラス・種目リスト!$A$2:$AF$48,15,FALSE),"-")</f>
        <v>-</v>
      </c>
      <c r="CZ43" s="186" t="str">
        <f t="array" aca="1" ref="CZ43" ca="1">IFERROR(VLOOKUP(INDIRECT("X43"),クラス・種目リスト!$A$2:$AF$48,16,FALSE),"-")</f>
        <v>-</v>
      </c>
      <c r="DA43" s="186" t="str">
        <f t="array" aca="1" ref="DA43" ca="1">IFERROR(VLOOKUP(INDIRECT("X43"),クラス・種目リスト!$A$2:$AF$48,17,FALSE),"-")</f>
        <v>-</v>
      </c>
      <c r="DB43" s="186">
        <f t="shared" ca="1" si="12"/>
        <v>0</v>
      </c>
      <c r="DC43" s="186"/>
      <c r="DD43" s="186"/>
      <c r="DE43" s="186"/>
      <c r="DF43" s="186"/>
      <c r="DG43" s="186" t="str">
        <f t="array" aca="1" ref="DG43" ca="1">IFERROR(VLOOKUP(INDIRECT("AL43"),クラス・種目リスト!$A$2:$AF$48,18,FALSE),"-")</f>
        <v>-</v>
      </c>
      <c r="DH43" s="186" t="str">
        <f t="array" aca="1" ref="DH43" ca="1">IFERROR(VLOOKUP(INDIRECT("AL43"),クラス・種目リスト!$A$2:$AF$48,19,FALSE),"-")</f>
        <v>-</v>
      </c>
      <c r="DI43" s="186" t="str">
        <f t="array" aca="1" ref="DI43" ca="1">IFERROR(VLOOKUP(INDIRECT("AL43"),クラス・種目リスト!$A$2:$AF$48,20,FALSE),"-")</f>
        <v>-</v>
      </c>
      <c r="DJ43" s="186" t="str">
        <f t="array" aca="1" ref="DJ43" ca="1">IFERROR(VLOOKUP(INDIRECT("AL43"),クラス・種目リスト!$A$2:$AF$48,21,FALSE),"-")</f>
        <v>-</v>
      </c>
      <c r="DK43" s="186" t="str">
        <f t="array" aca="1" ref="DK43" ca="1">IFERROR(VLOOKUP(INDIRECT("AL43"),クラス・種目リスト!$A$2:$AF$48,22,FALSE),"-")</f>
        <v>-</v>
      </c>
      <c r="DL43" s="186" t="str">
        <f t="array" aca="1" ref="DL43" ca="1">IFERROR(VLOOKUP(INDIRECT("AL43"),クラス・種目リスト!$A$2:$AF$48,23,FALSE),"-")</f>
        <v>-</v>
      </c>
      <c r="DM43" s="186" t="str">
        <f t="array" aca="1" ref="DM43" ca="1">IFERROR(VLOOKUP(INDIRECT("AL43"),クラス・種目リスト!$A$2:$AF$48,24,FALSE),"-")</f>
        <v>-</v>
      </c>
      <c r="DN43" s="186" t="str">
        <f t="array" aca="1" ref="DN43" ca="1">IFERROR(VLOOKUP(INDIRECT("AL43"),クラス・種目リスト!$A$2:$AF$48,25,FALSE),"-")</f>
        <v>-</v>
      </c>
      <c r="DO43" s="186" t="str">
        <f t="array" aca="1" ref="DO43" ca="1">IFERROR(VLOOKUP(INDIRECT("AL43"),クラス・種目リスト!$A$2:$AF$48,26,FALSE),"-")</f>
        <v>-</v>
      </c>
      <c r="DP43" s="186" t="str">
        <f t="array" aca="1" ref="DP43" ca="1">IFERROR(VLOOKUP(INDIRECT("AL43"),クラス・種目リスト!$A$2:$AF$48,27,FALSE),"-")</f>
        <v>-</v>
      </c>
      <c r="DQ43" s="186" t="str">
        <f t="array" aca="1" ref="DQ43" ca="1">IFERROR(VLOOKUP(INDIRECT("AL43"),クラス・種目リスト!$A$2:$AF$48,28,FALSE),"-")</f>
        <v>-</v>
      </c>
      <c r="DR43" s="186" t="str">
        <f t="array" aca="1" ref="DR43" ca="1">IFERROR(VLOOKUP(INDIRECT("AL43"),クラス・種目リスト!$A$2:$AF$48,29,FALSE),"-")</f>
        <v>-</v>
      </c>
      <c r="DS43" s="186" t="str">
        <f t="array" aca="1" ref="DS43" ca="1">IFERROR(VLOOKUP(INDIRECT("AL43"),クラス・種目リスト!$A$2:$AF$48,30,FALSE),"-")</f>
        <v>-</v>
      </c>
      <c r="DT43" s="186" t="str">
        <f t="array" aca="1" ref="DT43" ca="1">IFERROR(VLOOKUP(INDIRECT("AL43"),クラス・種目リスト!$A$2:$AF$48,31,FALSE),"-")</f>
        <v>-</v>
      </c>
      <c r="DU43" s="186" t="str">
        <f t="array" aca="1" ref="DU43" ca="1">IFERROR(VLOOKUP(INDIRECT("AL43"),クラス・種目リスト!$A$2:$AF$48,32,FALSE),"-")</f>
        <v>-</v>
      </c>
      <c r="DV43" s="186">
        <f t="shared" ca="1" si="5"/>
        <v>0</v>
      </c>
      <c r="EA43" s="186" t="str">
        <f t="array" aca="1" ref="EA43" ca="1">IFERROR(VLOOKUP(INDIRECT("AV43"),クラス・種目リスト!$A$2:$AF$48,18,FALSE),"-")</f>
        <v>-</v>
      </c>
      <c r="EB43" s="186" t="str">
        <f t="array" aca="1" ref="EB43" ca="1">IFERROR(VLOOKUP(INDIRECT("AV43"),クラス・種目リスト!$A$2:$AF$48,19,FALSE),"-")</f>
        <v>-</v>
      </c>
      <c r="EC43" s="186" t="str">
        <f t="array" aca="1" ref="EC43" ca="1">IFERROR(VLOOKUP(INDIRECT("AV43"),クラス・種目リスト!$A$2:$AF$48,20,FALSE),"-")</f>
        <v>-</v>
      </c>
      <c r="ED43" s="186" t="str">
        <f t="array" aca="1" ref="ED43" ca="1">IFERROR(VLOOKUP(INDIRECT("AV43"),クラス・種目リスト!$A$2:$AF$48,21,FALSE),"-")</f>
        <v>-</v>
      </c>
      <c r="EE43" s="186" t="str">
        <f t="array" aca="1" ref="EE43" ca="1">IFERROR(VLOOKUP(INDIRECT("AV43"),クラス・種目リスト!$A$2:$AF$48,22,FALSE),"-")</f>
        <v>-</v>
      </c>
      <c r="EF43" s="186" t="str">
        <f t="array" aca="1" ref="EF43" ca="1">IFERROR(VLOOKUP(INDIRECT("AV43"),クラス・種目リスト!$A$2:$AF$48,23,FALSE),"-")</f>
        <v>-</v>
      </c>
      <c r="EG43" s="186" t="str">
        <f t="array" aca="1" ref="EG43" ca="1">IFERROR(VLOOKUP(INDIRECT("AV43"),クラス・種目リスト!$A$2:$AF$48,24,FALSE),"-")</f>
        <v>-</v>
      </c>
      <c r="EH43" s="186" t="str">
        <f t="array" aca="1" ref="EH43" ca="1">IFERROR(VLOOKUP(INDIRECT("AV43"),クラス・種目リスト!$A$2:$AF$48,25,FALSE),"-")</f>
        <v>-</v>
      </c>
      <c r="EI43" s="186" t="str">
        <f t="array" aca="1" ref="EI43" ca="1">IFERROR(VLOOKUP(INDIRECT("AV43"),クラス・種目リスト!$A$2:$AF$48,26,FALSE),"-")</f>
        <v>-</v>
      </c>
      <c r="EJ43" s="186" t="str">
        <f t="array" aca="1" ref="EJ43" ca="1">IFERROR(VLOOKUP(INDIRECT("AV43"),クラス・種目リスト!$A$2:$AF$48,27,FALSE),"-")</f>
        <v>-</v>
      </c>
      <c r="EK43" s="186" t="str">
        <f t="array" aca="1" ref="EK43" ca="1">IFERROR(VLOOKUP(INDIRECT("AV43"),クラス・種目リスト!$A$2:$AF$48,28,FALSE),"-")</f>
        <v>-</v>
      </c>
      <c r="EL43" s="186" t="str">
        <f t="array" aca="1" ref="EL43" ca="1">IFERROR(VLOOKUP(INDIRECT("AV43"),クラス・種目リスト!$A$2:$AF$48,29,FALSE),"-")</f>
        <v>-</v>
      </c>
      <c r="EM43" s="186" t="str">
        <f t="array" aca="1" ref="EM43" ca="1">IFERROR(VLOOKUP(INDIRECT("AV43"),クラス・種目リスト!$A$2:$AF$48,30,FALSE),"-")</f>
        <v>-</v>
      </c>
      <c r="EN43" s="186" t="str">
        <f t="array" aca="1" ref="EN43" ca="1">IFERROR(VLOOKUP(INDIRECT("AV43"),クラス・種目リスト!$A$2:$AF$48,31,FALSE),"-")</f>
        <v>-</v>
      </c>
      <c r="EO43" s="186" t="str">
        <f t="array" aca="1" ref="EO43" ca="1">IFERROR(VLOOKUP(INDIRECT("AV43"),クラス・種目リスト!$A$2:$AF$48,32,FALSE),"-")</f>
        <v>-</v>
      </c>
      <c r="EP43" s="186">
        <f t="shared" ca="1" si="6"/>
        <v>0</v>
      </c>
      <c r="EQ43" s="186"/>
      <c r="ER43" s="186"/>
      <c r="ES43" s="186"/>
      <c r="ET43" s="186"/>
      <c r="EV43" s="39">
        <f t="array" aca="1" ref="EV43" ca="1">IF(INDIRECT("O43")="-",0,COUNTA(INDIRECT("O43")))+IF(INDIRECT("Y43")="-",0,COUNTA(INDIRECT("Y43")))+IF(INDIRECT("AM43")="-",0,COUNTA(INDIRECT("AM43")))+IF(INDIRECT("AW43")="-",0,COUNTA(INDIRECT("AW43")))</f>
        <v>0</v>
      </c>
    </row>
    <row r="44" spans="1:152" ht="19.5" customHeight="1" x14ac:dyDescent="0.15">
      <c r="A44" s="72" t="s">
        <v>3</v>
      </c>
      <c r="B44" s="73" t="str">
        <f t="shared" si="4"/>
        <v/>
      </c>
      <c r="C44" s="74"/>
      <c r="D44" s="80"/>
      <c r="E44" s="81"/>
      <c r="F44" s="77"/>
      <c r="G44" s="78"/>
      <c r="H44" s="79"/>
      <c r="I44" s="121" t="str">
        <f t="shared" si="7"/>
        <v/>
      </c>
      <c r="J44" s="122" t="str">
        <f t="shared" si="8"/>
        <v/>
      </c>
      <c r="K44" s="128"/>
      <c r="L44" s="122" t="str">
        <f t="shared" si="9"/>
        <v/>
      </c>
      <c r="M44" s="125"/>
      <c r="N44" s="125"/>
      <c r="O44" s="126"/>
      <c r="P44" s="127"/>
      <c r="Q44" s="143"/>
      <c r="R44" s="127"/>
      <c r="S44" s="144"/>
      <c r="T44" s="127"/>
      <c r="U44" s="144"/>
      <c r="V44" s="145" t="str">
        <f t="shared" si="13"/>
        <v/>
      </c>
      <c r="W44" s="148"/>
      <c r="X44" s="149"/>
      <c r="Y44" s="126"/>
      <c r="Z44" s="127"/>
      <c r="AA44" s="143"/>
      <c r="AB44" s="157"/>
      <c r="AC44" s="144"/>
      <c r="AD44" s="158"/>
      <c r="AE44" s="144"/>
      <c r="AF44" s="145" t="str">
        <f t="shared" si="14"/>
        <v/>
      </c>
      <c r="AG44" s="146"/>
      <c r="AH44" s="147"/>
      <c r="AI44" s="174" t="str">
        <f t="shared" si="10"/>
        <v>-</v>
      </c>
      <c r="AJ44" s="79"/>
      <c r="AK44" s="52"/>
      <c r="AL44" s="159"/>
      <c r="AM44" s="59"/>
      <c r="AN44" s="112"/>
      <c r="AO44" s="112"/>
      <c r="AP44" s="112"/>
      <c r="AQ44" s="112"/>
      <c r="AR44" s="112"/>
      <c r="AS44" s="112"/>
      <c r="AT44" s="59"/>
      <c r="AU44" s="59"/>
      <c r="AV44" s="159"/>
      <c r="AW44" s="59"/>
      <c r="AX44" s="112"/>
      <c r="AY44" s="112"/>
      <c r="AZ44" s="112"/>
      <c r="BA44" s="112"/>
      <c r="BB44" s="112"/>
      <c r="BC44" s="112"/>
      <c r="BD44" s="59"/>
      <c r="BE44" s="146"/>
      <c r="BF44" s="212"/>
      <c r="BG44" s="174" t="str">
        <f t="shared" si="11"/>
        <v>-</v>
      </c>
      <c r="BH44" s="174" t="str">
        <f t="array" aca="1" ref="BH44" ca="1">IF(INDIRECT("D44")="","",IFERROR(HLOOKUP($E$4,$BL$2:$BW$3,2,FALSE),""))</f>
        <v/>
      </c>
      <c r="BI44" s="52"/>
      <c r="BJ44" s="87"/>
      <c r="BK44" s="213" t="str">
        <f t="array" aca="1" ref="BK44" ca="1">IF(クラス・種目リスト!$J$78=1,$C$4&amp;INDIRECT("$C44")&amp;RIGHT(INDIRECT("$H44"),1),$C$4&amp;INDIRECT("$C44"))</f>
        <v>小学</v>
      </c>
      <c r="BL44" s="214" t="str">
        <f ca="1">IFERROR(VLOOKUP($BK44,クラス・種目リスト!$A$67:$H$82,3,FALSE),"-")</f>
        <v>-</v>
      </c>
      <c r="BM44" s="214" t="str">
        <f ca="1">IFERROR(VLOOKUP($BK44,クラス・種目リスト!$A$67:$H$82,4,FALSE),"-")</f>
        <v>-</v>
      </c>
      <c r="BN44" s="214" t="str">
        <f ca="1">IFERROR(VLOOKUP($BK44,クラス・種目リスト!$A$67:$H$82,5,FALSE),"-")</f>
        <v>-</v>
      </c>
      <c r="BO44" s="214" t="str">
        <f ca="1">IFERROR(VLOOKUP($BK44,クラス・種目リスト!$A$67:$H$82,6,FALSE),"-")</f>
        <v>-</v>
      </c>
      <c r="BP44" s="214" t="str">
        <f ca="1">IFERROR(VLOOKUP($BK44,クラス・種目リスト!$A$67:$H$82,7,FALSE),"-")</f>
        <v>-</v>
      </c>
      <c r="BQ44" s="214" t="str">
        <f ca="1">IFERROR(VLOOKUP($BK44,クラス・種目リスト!$A$67:$H$82,8,FALSE),"-")</f>
        <v>-</v>
      </c>
      <c r="BR44" s="243"/>
      <c r="BS44" s="186" t="str">
        <f t="array" aca="1" ref="BS44" ca="1">IFERROR(VLOOKUP(INDIRECT("N44"),クラス・種目リスト!$A$2:$AF$48,3,FALSE),"-")</f>
        <v>-</v>
      </c>
      <c r="BT44" s="186" t="str">
        <f t="array" aca="1" ref="BT44" ca="1">IFERROR(VLOOKUP(INDIRECT("N44"),クラス・種目リスト!$A$2:$AF$48,4,FALSE),"-")</f>
        <v>-</v>
      </c>
      <c r="BU44" s="186" t="str">
        <f t="array" aca="1" ref="BU44" ca="1">IFERROR(VLOOKUP(INDIRECT("N44"),クラス・種目リスト!$A$2:$AF$48,5,FALSE),"-")</f>
        <v>-</v>
      </c>
      <c r="BV44" s="186" t="str">
        <f t="array" aca="1" ref="BV44" ca="1">IFERROR(VLOOKUP(INDIRECT("N44"),クラス・種目リスト!$A$2:$AF$48,6,FALSE),"-")</f>
        <v>-</v>
      </c>
      <c r="BW44" s="186" t="str">
        <f t="array" aca="1" ref="BW44" ca="1">IFERROR(VLOOKUP(INDIRECT("N44"),クラス・種目リスト!$A$2:$AF$48,7,FALSE),"-")</f>
        <v>-</v>
      </c>
      <c r="BX44" s="186" t="str">
        <f t="array" aca="1" ref="BX44" ca="1">IFERROR(VLOOKUP(INDIRECT("N44"),クラス・種目リスト!$A$2:$AF$48,8,FALSE),"-")</f>
        <v>-</v>
      </c>
      <c r="BY44" s="186" t="str">
        <f t="array" aca="1" ref="BY44" ca="1">IFERROR(VLOOKUP(INDIRECT("N44"),クラス・種目リスト!$A$2:$AF$48,9,FALSE),"-")</f>
        <v>-</v>
      </c>
      <c r="BZ44" s="186" t="str">
        <f t="array" aca="1" ref="BZ44" ca="1">IFERROR(VLOOKUP(INDIRECT("N44"),クラス・種目リスト!$A$2:$AF$48,10,FALSE),"-")</f>
        <v>-</v>
      </c>
      <c r="CA44" s="186" t="str">
        <f t="array" aca="1" ref="CA44" ca="1">IFERROR(VLOOKUP(INDIRECT("N44"),クラス・種目リスト!$A$2:$AF$48,11,FALSE),"-")</f>
        <v>-</v>
      </c>
      <c r="CB44" s="186" t="str">
        <f t="array" aca="1" ref="CB44" ca="1">IFERROR(VLOOKUP(INDIRECT("N44"),クラス・種目リスト!$A$2:$AF$48,12,FALSE),"-")</f>
        <v>-</v>
      </c>
      <c r="CC44" s="186" t="str">
        <f t="array" aca="1" ref="CC44" ca="1">IFERROR(VLOOKUP(INDIRECT("N44"),クラス・種目リスト!$A$2:$AF$48,13,FALSE),"-")</f>
        <v>-</v>
      </c>
      <c r="CD44" s="186" t="str">
        <f t="array" aca="1" ref="CD44" ca="1">IFERROR(VLOOKUP(INDIRECT("N44"),クラス・種目リスト!$A$2:$AF$48,14,FALSE),"-")</f>
        <v>-</v>
      </c>
      <c r="CE44" s="186" t="str">
        <f t="array" aca="1" ref="CE44" ca="1">IFERROR(VLOOKUP(INDIRECT("N44"),クラス・種目リスト!$A$2:$AF$48,15,FALSE),"-")</f>
        <v>-</v>
      </c>
      <c r="CF44" s="186" t="str">
        <f t="array" aca="1" ref="CF44" ca="1">IFERROR(VLOOKUP(INDIRECT("N44"),クラス・種目リスト!$A$2:$AF$48,16,FALSE),"-")</f>
        <v>-</v>
      </c>
      <c r="CG44" s="186" t="str">
        <f t="array" aca="1" ref="CG44" ca="1">IFERROR(VLOOKUP(INDIRECT("N44"),クラス・種目リスト!$A$2:$AF$48,17,FALSE),"-")</f>
        <v>-</v>
      </c>
      <c r="CH44" s="186">
        <f t="shared" ca="1" si="15"/>
        <v>0</v>
      </c>
      <c r="CI44" s="186"/>
      <c r="CJ44" s="186"/>
      <c r="CK44" s="186"/>
      <c r="CL44" s="186"/>
      <c r="CM44" s="186" t="str">
        <f t="array" aca="1" ref="CM44" ca="1">IFERROR(VLOOKUP(INDIRECT("X44"),クラス・種目リスト!$A$2:$AF$48,3,FALSE),"-")</f>
        <v>-</v>
      </c>
      <c r="CN44" s="186" t="str">
        <f t="array" aca="1" ref="CN44" ca="1">IFERROR(VLOOKUP(INDIRECT("X44"),クラス・種目リスト!$A$2:$AF$48,4,FALSE),"-")</f>
        <v>-</v>
      </c>
      <c r="CO44" s="186" t="str">
        <f t="array" aca="1" ref="CO44" ca="1">IFERROR(VLOOKUP(INDIRECT("X44"),クラス・種目リスト!$A$2:$AF$48,5,FALSE),"-")</f>
        <v>-</v>
      </c>
      <c r="CP44" s="186" t="str">
        <f t="array" aca="1" ref="CP44" ca="1">IFERROR(VLOOKUP(INDIRECT("X44"),クラス・種目リスト!$A$2:$AF$48,6,FALSE),"-")</f>
        <v>-</v>
      </c>
      <c r="CQ44" s="186" t="str">
        <f t="array" aca="1" ref="CQ44" ca="1">IFERROR(VLOOKUP(INDIRECT("X44"),クラス・種目リスト!$A$2:$AF$48,7,FALSE),"-")</f>
        <v>-</v>
      </c>
      <c r="CR44" s="186" t="str">
        <f t="array" aca="1" ref="CR44" ca="1">IFERROR(VLOOKUP(INDIRECT("X44"),クラス・種目リスト!$A$2:$AF$48,8,FALSE),"-")</f>
        <v>-</v>
      </c>
      <c r="CS44" s="186" t="str">
        <f t="array" aca="1" ref="CS44" ca="1">IFERROR(VLOOKUP(INDIRECT("X44"),クラス・種目リスト!$A$2:$AF$48,9,FALSE),"-")</f>
        <v>-</v>
      </c>
      <c r="CT44" s="186" t="str">
        <f t="array" aca="1" ref="CT44" ca="1">IFERROR(VLOOKUP(INDIRECT("X44"),クラス・種目リスト!$A$2:$AF$48,10,FALSE),"-")</f>
        <v>-</v>
      </c>
      <c r="CU44" s="186" t="str">
        <f t="array" aca="1" ref="CU44" ca="1">IFERROR(VLOOKUP(INDIRECT("X44"),クラス・種目リスト!$A$2:$AF$48,11,FALSE),"-")</f>
        <v>-</v>
      </c>
      <c r="CV44" s="186" t="str">
        <f t="array" aca="1" ref="CV44" ca="1">IFERROR(VLOOKUP(INDIRECT("X44"),クラス・種目リスト!$A$2:$AF$48,12,FALSE),"-")</f>
        <v>-</v>
      </c>
      <c r="CW44" s="186" t="str">
        <f t="array" aca="1" ref="CW44" ca="1">IFERROR(VLOOKUP(INDIRECT("X44"),クラス・種目リスト!$A$2:$AF$48,13,FALSE),"-")</f>
        <v>-</v>
      </c>
      <c r="CX44" s="186" t="str">
        <f t="array" aca="1" ref="CX44" ca="1">IFERROR(VLOOKUP(INDIRECT("X44"),クラス・種目リスト!$A$2:$AF$48,14,FALSE),"-")</f>
        <v>-</v>
      </c>
      <c r="CY44" s="186" t="str">
        <f t="array" aca="1" ref="CY44" ca="1">IFERROR(VLOOKUP(INDIRECT("X44"),クラス・種目リスト!$A$2:$AF$48,15,FALSE),"-")</f>
        <v>-</v>
      </c>
      <c r="CZ44" s="186" t="str">
        <f t="array" aca="1" ref="CZ44" ca="1">IFERROR(VLOOKUP(INDIRECT("X44"),クラス・種目リスト!$A$2:$AF$48,16,FALSE),"-")</f>
        <v>-</v>
      </c>
      <c r="DA44" s="186" t="str">
        <f t="array" aca="1" ref="DA44" ca="1">IFERROR(VLOOKUP(INDIRECT("X44"),クラス・種目リスト!$A$2:$AF$48,17,FALSE),"-")</f>
        <v>-</v>
      </c>
      <c r="DB44" s="186">
        <f t="shared" ca="1" si="12"/>
        <v>0</v>
      </c>
      <c r="DC44" s="186"/>
      <c r="DD44" s="186"/>
      <c r="DE44" s="186"/>
      <c r="DF44" s="186"/>
      <c r="DG44" s="186" t="str">
        <f t="array" aca="1" ref="DG44" ca="1">IFERROR(VLOOKUP(INDIRECT("AL44"),クラス・種目リスト!$A$2:$AF$48,18,FALSE),"-")</f>
        <v>-</v>
      </c>
      <c r="DH44" s="186" t="str">
        <f t="array" aca="1" ref="DH44" ca="1">IFERROR(VLOOKUP(INDIRECT("AL44"),クラス・種目リスト!$A$2:$AF$48,19,FALSE),"-")</f>
        <v>-</v>
      </c>
      <c r="DI44" s="186" t="str">
        <f t="array" aca="1" ref="DI44" ca="1">IFERROR(VLOOKUP(INDIRECT("AL44"),クラス・種目リスト!$A$2:$AF$48,20,FALSE),"-")</f>
        <v>-</v>
      </c>
      <c r="DJ44" s="186" t="str">
        <f t="array" aca="1" ref="DJ44" ca="1">IFERROR(VLOOKUP(INDIRECT("AL44"),クラス・種目リスト!$A$2:$AF$48,21,FALSE),"-")</f>
        <v>-</v>
      </c>
      <c r="DK44" s="186" t="str">
        <f t="array" aca="1" ref="DK44" ca="1">IFERROR(VLOOKUP(INDIRECT("AL44"),クラス・種目リスト!$A$2:$AF$48,22,FALSE),"-")</f>
        <v>-</v>
      </c>
      <c r="DL44" s="186" t="str">
        <f t="array" aca="1" ref="DL44" ca="1">IFERROR(VLOOKUP(INDIRECT("AL44"),クラス・種目リスト!$A$2:$AF$48,23,FALSE),"-")</f>
        <v>-</v>
      </c>
      <c r="DM44" s="186" t="str">
        <f t="array" aca="1" ref="DM44" ca="1">IFERROR(VLOOKUP(INDIRECT("AL44"),クラス・種目リスト!$A$2:$AF$48,24,FALSE),"-")</f>
        <v>-</v>
      </c>
      <c r="DN44" s="186" t="str">
        <f t="array" aca="1" ref="DN44" ca="1">IFERROR(VLOOKUP(INDIRECT("AL44"),クラス・種目リスト!$A$2:$AF$48,25,FALSE),"-")</f>
        <v>-</v>
      </c>
      <c r="DO44" s="186" t="str">
        <f t="array" aca="1" ref="DO44" ca="1">IFERROR(VLOOKUP(INDIRECT("AL44"),クラス・種目リスト!$A$2:$AF$48,26,FALSE),"-")</f>
        <v>-</v>
      </c>
      <c r="DP44" s="186" t="str">
        <f t="array" aca="1" ref="DP44" ca="1">IFERROR(VLOOKUP(INDIRECT("AL44"),クラス・種目リスト!$A$2:$AF$48,27,FALSE),"-")</f>
        <v>-</v>
      </c>
      <c r="DQ44" s="186" t="str">
        <f t="array" aca="1" ref="DQ44" ca="1">IFERROR(VLOOKUP(INDIRECT("AL44"),クラス・種目リスト!$A$2:$AF$48,28,FALSE),"-")</f>
        <v>-</v>
      </c>
      <c r="DR44" s="186" t="str">
        <f t="array" aca="1" ref="DR44" ca="1">IFERROR(VLOOKUP(INDIRECT("AL44"),クラス・種目リスト!$A$2:$AF$48,29,FALSE),"-")</f>
        <v>-</v>
      </c>
      <c r="DS44" s="186" t="str">
        <f t="array" aca="1" ref="DS44" ca="1">IFERROR(VLOOKUP(INDIRECT("AL44"),クラス・種目リスト!$A$2:$AF$48,30,FALSE),"-")</f>
        <v>-</v>
      </c>
      <c r="DT44" s="186" t="str">
        <f t="array" aca="1" ref="DT44" ca="1">IFERROR(VLOOKUP(INDIRECT("AL44"),クラス・種目リスト!$A$2:$AF$48,31,FALSE),"-")</f>
        <v>-</v>
      </c>
      <c r="DU44" s="186" t="str">
        <f t="array" aca="1" ref="DU44" ca="1">IFERROR(VLOOKUP(INDIRECT("AL44"),クラス・種目リスト!$A$2:$AF$48,32,FALSE),"-")</f>
        <v>-</v>
      </c>
      <c r="DV44" s="186">
        <f t="shared" ca="1" si="5"/>
        <v>0</v>
      </c>
      <c r="EA44" s="186" t="str">
        <f t="array" aca="1" ref="EA44" ca="1">IFERROR(VLOOKUP(INDIRECT("AV44"),クラス・種目リスト!$A$2:$AF$48,18,FALSE),"-")</f>
        <v>-</v>
      </c>
      <c r="EB44" s="186" t="str">
        <f t="array" aca="1" ref="EB44" ca="1">IFERROR(VLOOKUP(INDIRECT("AV44"),クラス・種目リスト!$A$2:$AF$48,19,FALSE),"-")</f>
        <v>-</v>
      </c>
      <c r="EC44" s="186" t="str">
        <f t="array" aca="1" ref="EC44" ca="1">IFERROR(VLOOKUP(INDIRECT("AV44"),クラス・種目リスト!$A$2:$AF$48,20,FALSE),"-")</f>
        <v>-</v>
      </c>
      <c r="ED44" s="186" t="str">
        <f t="array" aca="1" ref="ED44" ca="1">IFERROR(VLOOKUP(INDIRECT("AV44"),クラス・種目リスト!$A$2:$AF$48,21,FALSE),"-")</f>
        <v>-</v>
      </c>
      <c r="EE44" s="186" t="str">
        <f t="array" aca="1" ref="EE44" ca="1">IFERROR(VLOOKUP(INDIRECT("AV44"),クラス・種目リスト!$A$2:$AF$48,22,FALSE),"-")</f>
        <v>-</v>
      </c>
      <c r="EF44" s="186" t="str">
        <f t="array" aca="1" ref="EF44" ca="1">IFERROR(VLOOKUP(INDIRECT("AV44"),クラス・種目リスト!$A$2:$AF$48,23,FALSE),"-")</f>
        <v>-</v>
      </c>
      <c r="EG44" s="186" t="str">
        <f t="array" aca="1" ref="EG44" ca="1">IFERROR(VLOOKUP(INDIRECT("AV44"),クラス・種目リスト!$A$2:$AF$48,24,FALSE),"-")</f>
        <v>-</v>
      </c>
      <c r="EH44" s="186" t="str">
        <f t="array" aca="1" ref="EH44" ca="1">IFERROR(VLOOKUP(INDIRECT("AV44"),クラス・種目リスト!$A$2:$AF$48,25,FALSE),"-")</f>
        <v>-</v>
      </c>
      <c r="EI44" s="186" t="str">
        <f t="array" aca="1" ref="EI44" ca="1">IFERROR(VLOOKUP(INDIRECT("AV44"),クラス・種目リスト!$A$2:$AF$48,26,FALSE),"-")</f>
        <v>-</v>
      </c>
      <c r="EJ44" s="186" t="str">
        <f t="array" aca="1" ref="EJ44" ca="1">IFERROR(VLOOKUP(INDIRECT("AV44"),クラス・種目リスト!$A$2:$AF$48,27,FALSE),"-")</f>
        <v>-</v>
      </c>
      <c r="EK44" s="186" t="str">
        <f t="array" aca="1" ref="EK44" ca="1">IFERROR(VLOOKUP(INDIRECT("AV44"),クラス・種目リスト!$A$2:$AF$48,28,FALSE),"-")</f>
        <v>-</v>
      </c>
      <c r="EL44" s="186" t="str">
        <f t="array" aca="1" ref="EL44" ca="1">IFERROR(VLOOKUP(INDIRECT("AV44"),クラス・種目リスト!$A$2:$AF$48,29,FALSE),"-")</f>
        <v>-</v>
      </c>
      <c r="EM44" s="186" t="str">
        <f t="array" aca="1" ref="EM44" ca="1">IFERROR(VLOOKUP(INDIRECT("AV44"),クラス・種目リスト!$A$2:$AF$48,30,FALSE),"-")</f>
        <v>-</v>
      </c>
      <c r="EN44" s="186" t="str">
        <f t="array" aca="1" ref="EN44" ca="1">IFERROR(VLOOKUP(INDIRECT("AV44"),クラス・種目リスト!$A$2:$AF$48,31,FALSE),"-")</f>
        <v>-</v>
      </c>
      <c r="EO44" s="186" t="str">
        <f t="array" aca="1" ref="EO44" ca="1">IFERROR(VLOOKUP(INDIRECT("AV44"),クラス・種目リスト!$A$2:$AF$48,32,FALSE),"-")</f>
        <v>-</v>
      </c>
      <c r="EP44" s="186">
        <f t="shared" ca="1" si="6"/>
        <v>0</v>
      </c>
      <c r="EQ44" s="186"/>
      <c r="ER44" s="186"/>
      <c r="ES44" s="186"/>
      <c r="ET44" s="186"/>
      <c r="EV44" s="39">
        <f t="array" aca="1" ref="EV44" ca="1">IF(INDIRECT("O44")="-",0,COUNTA(INDIRECT("O44")))+IF(INDIRECT("Y44")="-",0,COUNTA(INDIRECT("Y44")))+IF(INDIRECT("AM44")="-",0,COUNTA(INDIRECT("AM44")))+IF(INDIRECT("AW44")="-",0,COUNTA(INDIRECT("AW44")))</f>
        <v>0</v>
      </c>
    </row>
    <row r="45" spans="1:152" ht="19.5" customHeight="1" x14ac:dyDescent="0.15">
      <c r="A45" s="72" t="s">
        <v>3</v>
      </c>
      <c r="B45" s="73" t="str">
        <f t="shared" si="4"/>
        <v/>
      </c>
      <c r="C45" s="74"/>
      <c r="D45" s="75"/>
      <c r="E45" s="76"/>
      <c r="F45" s="77"/>
      <c r="G45" s="78"/>
      <c r="H45" s="79"/>
      <c r="I45" s="121" t="str">
        <f t="shared" si="7"/>
        <v/>
      </c>
      <c r="J45" s="122" t="str">
        <f t="shared" si="8"/>
        <v/>
      </c>
      <c r="K45" s="128"/>
      <c r="L45" s="122" t="str">
        <f t="shared" si="9"/>
        <v/>
      </c>
      <c r="M45" s="125"/>
      <c r="N45" s="125"/>
      <c r="O45" s="126"/>
      <c r="P45" s="127"/>
      <c r="Q45" s="143"/>
      <c r="R45" s="127"/>
      <c r="S45" s="144"/>
      <c r="T45" s="127"/>
      <c r="U45" s="144"/>
      <c r="V45" s="145" t="str">
        <f t="shared" si="13"/>
        <v/>
      </c>
      <c r="W45" s="148"/>
      <c r="X45" s="149"/>
      <c r="Y45" s="126"/>
      <c r="Z45" s="127"/>
      <c r="AA45" s="143"/>
      <c r="AB45" s="157"/>
      <c r="AC45" s="144"/>
      <c r="AD45" s="158"/>
      <c r="AE45" s="144"/>
      <c r="AF45" s="145" t="str">
        <f t="shared" si="14"/>
        <v/>
      </c>
      <c r="AG45" s="146"/>
      <c r="AH45" s="147"/>
      <c r="AI45" s="174" t="str">
        <f t="shared" si="10"/>
        <v>-</v>
      </c>
      <c r="AJ45" s="79"/>
      <c r="AK45" s="52"/>
      <c r="AL45" s="159"/>
      <c r="AM45" s="59"/>
      <c r="AN45" s="112"/>
      <c r="AO45" s="112"/>
      <c r="AP45" s="112"/>
      <c r="AQ45" s="112"/>
      <c r="AR45" s="112"/>
      <c r="AS45" s="112"/>
      <c r="AT45" s="59"/>
      <c r="AU45" s="59"/>
      <c r="AV45" s="159"/>
      <c r="AW45" s="59"/>
      <c r="AX45" s="112"/>
      <c r="AY45" s="112"/>
      <c r="AZ45" s="112"/>
      <c r="BA45" s="112"/>
      <c r="BB45" s="112"/>
      <c r="BC45" s="112"/>
      <c r="BD45" s="59"/>
      <c r="BE45" s="146"/>
      <c r="BF45" s="212"/>
      <c r="BG45" s="174" t="str">
        <f t="shared" si="11"/>
        <v>-</v>
      </c>
      <c r="BH45" s="174" t="str">
        <f t="array" aca="1" ref="BH45" ca="1">IF(INDIRECT("D45")="","",IFERROR(HLOOKUP($E$4,$BL$2:$BW$3,2,FALSE),""))</f>
        <v/>
      </c>
      <c r="BI45" s="52"/>
      <c r="BJ45" s="87"/>
      <c r="BK45" s="213" t="str">
        <f t="array" aca="1" ref="BK45" ca="1">IF(クラス・種目リスト!$J$78=1,$C$4&amp;INDIRECT("$C45")&amp;RIGHT(INDIRECT("$H45"),1),$C$4&amp;INDIRECT("$C45"))</f>
        <v>小学</v>
      </c>
      <c r="BL45" s="214" t="str">
        <f ca="1">IFERROR(VLOOKUP($BK45,クラス・種目リスト!$A$67:$H$82,3,FALSE),"-")</f>
        <v>-</v>
      </c>
      <c r="BM45" s="214" t="str">
        <f ca="1">IFERROR(VLOOKUP($BK45,クラス・種目リスト!$A$67:$H$82,4,FALSE),"-")</f>
        <v>-</v>
      </c>
      <c r="BN45" s="214" t="str">
        <f ca="1">IFERROR(VLOOKUP($BK45,クラス・種目リスト!$A$67:$H$82,5,FALSE),"-")</f>
        <v>-</v>
      </c>
      <c r="BO45" s="214" t="str">
        <f ca="1">IFERROR(VLOOKUP($BK45,クラス・種目リスト!$A$67:$H$82,6,FALSE),"-")</f>
        <v>-</v>
      </c>
      <c r="BP45" s="214" t="str">
        <f ca="1">IFERROR(VLOOKUP($BK45,クラス・種目リスト!$A$67:$H$82,7,FALSE),"-")</f>
        <v>-</v>
      </c>
      <c r="BQ45" s="214" t="str">
        <f ca="1">IFERROR(VLOOKUP($BK45,クラス・種目リスト!$A$67:$H$82,8,FALSE),"-")</f>
        <v>-</v>
      </c>
      <c r="BR45" s="243"/>
      <c r="BS45" s="186" t="str">
        <f t="array" aca="1" ref="BS45" ca="1">IFERROR(VLOOKUP(INDIRECT("N45"),クラス・種目リスト!$A$2:$AF$48,3,FALSE),"-")</f>
        <v>-</v>
      </c>
      <c r="BT45" s="186" t="str">
        <f t="array" aca="1" ref="BT45" ca="1">IFERROR(VLOOKUP(INDIRECT("N45"),クラス・種目リスト!$A$2:$AF$48,4,FALSE),"-")</f>
        <v>-</v>
      </c>
      <c r="BU45" s="186" t="str">
        <f t="array" aca="1" ref="BU45" ca="1">IFERROR(VLOOKUP(INDIRECT("N45"),クラス・種目リスト!$A$2:$AF$48,5,FALSE),"-")</f>
        <v>-</v>
      </c>
      <c r="BV45" s="186" t="str">
        <f t="array" aca="1" ref="BV45" ca="1">IFERROR(VLOOKUP(INDIRECT("N45"),クラス・種目リスト!$A$2:$AF$48,6,FALSE),"-")</f>
        <v>-</v>
      </c>
      <c r="BW45" s="186" t="str">
        <f t="array" aca="1" ref="BW45" ca="1">IFERROR(VLOOKUP(INDIRECT("N45"),クラス・種目リスト!$A$2:$AF$48,7,FALSE),"-")</f>
        <v>-</v>
      </c>
      <c r="BX45" s="186" t="str">
        <f t="array" aca="1" ref="BX45" ca="1">IFERROR(VLOOKUP(INDIRECT("N45"),クラス・種目リスト!$A$2:$AF$48,8,FALSE),"-")</f>
        <v>-</v>
      </c>
      <c r="BY45" s="186" t="str">
        <f t="array" aca="1" ref="BY45" ca="1">IFERROR(VLOOKUP(INDIRECT("N45"),クラス・種目リスト!$A$2:$AF$48,9,FALSE),"-")</f>
        <v>-</v>
      </c>
      <c r="BZ45" s="186" t="str">
        <f t="array" aca="1" ref="BZ45" ca="1">IFERROR(VLOOKUP(INDIRECT("N45"),クラス・種目リスト!$A$2:$AF$48,10,FALSE),"-")</f>
        <v>-</v>
      </c>
      <c r="CA45" s="186" t="str">
        <f t="array" aca="1" ref="CA45" ca="1">IFERROR(VLOOKUP(INDIRECT("N45"),クラス・種目リスト!$A$2:$AF$48,11,FALSE),"-")</f>
        <v>-</v>
      </c>
      <c r="CB45" s="186" t="str">
        <f t="array" aca="1" ref="CB45" ca="1">IFERROR(VLOOKUP(INDIRECT("N45"),クラス・種目リスト!$A$2:$AF$48,12,FALSE),"-")</f>
        <v>-</v>
      </c>
      <c r="CC45" s="186" t="str">
        <f t="array" aca="1" ref="CC45" ca="1">IFERROR(VLOOKUP(INDIRECT("N45"),クラス・種目リスト!$A$2:$AF$48,13,FALSE),"-")</f>
        <v>-</v>
      </c>
      <c r="CD45" s="186" t="str">
        <f t="array" aca="1" ref="CD45" ca="1">IFERROR(VLOOKUP(INDIRECT("N45"),クラス・種目リスト!$A$2:$AF$48,14,FALSE),"-")</f>
        <v>-</v>
      </c>
      <c r="CE45" s="186" t="str">
        <f t="array" aca="1" ref="CE45" ca="1">IFERROR(VLOOKUP(INDIRECT("N45"),クラス・種目リスト!$A$2:$AF$48,15,FALSE),"-")</f>
        <v>-</v>
      </c>
      <c r="CF45" s="186" t="str">
        <f t="array" aca="1" ref="CF45" ca="1">IFERROR(VLOOKUP(INDIRECT("N45"),クラス・種目リスト!$A$2:$AF$48,16,FALSE),"-")</f>
        <v>-</v>
      </c>
      <c r="CG45" s="186" t="str">
        <f t="array" aca="1" ref="CG45" ca="1">IFERROR(VLOOKUP(INDIRECT("N45"),クラス・種目リスト!$A$2:$AF$48,17,FALSE),"-")</f>
        <v>-</v>
      </c>
      <c r="CH45" s="186">
        <f t="shared" ca="1" si="15"/>
        <v>0</v>
      </c>
      <c r="CI45" s="186"/>
      <c r="CJ45" s="186"/>
      <c r="CK45" s="186"/>
      <c r="CL45" s="186"/>
      <c r="CM45" s="186" t="str">
        <f t="array" aca="1" ref="CM45" ca="1">IFERROR(VLOOKUP(INDIRECT("X45"),クラス・種目リスト!$A$2:$AF$48,3,FALSE),"-")</f>
        <v>-</v>
      </c>
      <c r="CN45" s="186" t="str">
        <f t="array" aca="1" ref="CN45" ca="1">IFERROR(VLOOKUP(INDIRECT("X45"),クラス・種目リスト!$A$2:$AF$48,4,FALSE),"-")</f>
        <v>-</v>
      </c>
      <c r="CO45" s="186" t="str">
        <f t="array" aca="1" ref="CO45" ca="1">IFERROR(VLOOKUP(INDIRECT("X45"),クラス・種目リスト!$A$2:$AF$48,5,FALSE),"-")</f>
        <v>-</v>
      </c>
      <c r="CP45" s="186" t="str">
        <f t="array" aca="1" ref="CP45" ca="1">IFERROR(VLOOKUP(INDIRECT("X45"),クラス・種目リスト!$A$2:$AF$48,6,FALSE),"-")</f>
        <v>-</v>
      </c>
      <c r="CQ45" s="186" t="str">
        <f t="array" aca="1" ref="CQ45" ca="1">IFERROR(VLOOKUP(INDIRECT("X45"),クラス・種目リスト!$A$2:$AF$48,7,FALSE),"-")</f>
        <v>-</v>
      </c>
      <c r="CR45" s="186" t="str">
        <f t="array" aca="1" ref="CR45" ca="1">IFERROR(VLOOKUP(INDIRECT("X45"),クラス・種目リスト!$A$2:$AF$48,8,FALSE),"-")</f>
        <v>-</v>
      </c>
      <c r="CS45" s="186" t="str">
        <f t="array" aca="1" ref="CS45" ca="1">IFERROR(VLOOKUP(INDIRECT("X45"),クラス・種目リスト!$A$2:$AF$48,9,FALSE),"-")</f>
        <v>-</v>
      </c>
      <c r="CT45" s="186" t="str">
        <f t="array" aca="1" ref="CT45" ca="1">IFERROR(VLOOKUP(INDIRECT("X45"),クラス・種目リスト!$A$2:$AF$48,10,FALSE),"-")</f>
        <v>-</v>
      </c>
      <c r="CU45" s="186" t="str">
        <f t="array" aca="1" ref="CU45" ca="1">IFERROR(VLOOKUP(INDIRECT("X45"),クラス・種目リスト!$A$2:$AF$48,11,FALSE),"-")</f>
        <v>-</v>
      </c>
      <c r="CV45" s="186" t="str">
        <f t="array" aca="1" ref="CV45" ca="1">IFERROR(VLOOKUP(INDIRECT("X45"),クラス・種目リスト!$A$2:$AF$48,12,FALSE),"-")</f>
        <v>-</v>
      </c>
      <c r="CW45" s="186" t="str">
        <f t="array" aca="1" ref="CW45" ca="1">IFERROR(VLOOKUP(INDIRECT("X45"),クラス・種目リスト!$A$2:$AF$48,13,FALSE),"-")</f>
        <v>-</v>
      </c>
      <c r="CX45" s="186" t="str">
        <f t="array" aca="1" ref="CX45" ca="1">IFERROR(VLOOKUP(INDIRECT("X45"),クラス・種目リスト!$A$2:$AF$48,14,FALSE),"-")</f>
        <v>-</v>
      </c>
      <c r="CY45" s="186" t="str">
        <f t="array" aca="1" ref="CY45" ca="1">IFERROR(VLOOKUP(INDIRECT("X45"),クラス・種目リスト!$A$2:$AF$48,15,FALSE),"-")</f>
        <v>-</v>
      </c>
      <c r="CZ45" s="186" t="str">
        <f t="array" aca="1" ref="CZ45" ca="1">IFERROR(VLOOKUP(INDIRECT("X45"),クラス・種目リスト!$A$2:$AF$48,16,FALSE),"-")</f>
        <v>-</v>
      </c>
      <c r="DA45" s="186" t="str">
        <f t="array" aca="1" ref="DA45" ca="1">IFERROR(VLOOKUP(INDIRECT("X45"),クラス・種目リスト!$A$2:$AF$48,17,FALSE),"-")</f>
        <v>-</v>
      </c>
      <c r="DB45" s="186">
        <f t="shared" ca="1" si="12"/>
        <v>0</v>
      </c>
      <c r="DC45" s="186"/>
      <c r="DD45" s="186"/>
      <c r="DE45" s="186"/>
      <c r="DF45" s="186"/>
      <c r="DG45" s="186" t="str">
        <f t="array" aca="1" ref="DG45" ca="1">IFERROR(VLOOKUP(INDIRECT("AL45"),クラス・種目リスト!$A$2:$AF$48,18,FALSE),"-")</f>
        <v>-</v>
      </c>
      <c r="DH45" s="186" t="str">
        <f t="array" aca="1" ref="DH45" ca="1">IFERROR(VLOOKUP(INDIRECT("AL45"),クラス・種目リスト!$A$2:$AF$48,19,FALSE),"-")</f>
        <v>-</v>
      </c>
      <c r="DI45" s="186" t="str">
        <f t="array" aca="1" ref="DI45" ca="1">IFERROR(VLOOKUP(INDIRECT("AL45"),クラス・種目リスト!$A$2:$AF$48,20,FALSE),"-")</f>
        <v>-</v>
      </c>
      <c r="DJ45" s="186" t="str">
        <f t="array" aca="1" ref="DJ45" ca="1">IFERROR(VLOOKUP(INDIRECT("AL45"),クラス・種目リスト!$A$2:$AF$48,21,FALSE),"-")</f>
        <v>-</v>
      </c>
      <c r="DK45" s="186" t="str">
        <f t="array" aca="1" ref="DK45" ca="1">IFERROR(VLOOKUP(INDIRECT("AL45"),クラス・種目リスト!$A$2:$AF$48,22,FALSE),"-")</f>
        <v>-</v>
      </c>
      <c r="DL45" s="186" t="str">
        <f t="array" aca="1" ref="DL45" ca="1">IFERROR(VLOOKUP(INDIRECT("AL45"),クラス・種目リスト!$A$2:$AF$48,23,FALSE),"-")</f>
        <v>-</v>
      </c>
      <c r="DM45" s="186" t="str">
        <f t="array" aca="1" ref="DM45" ca="1">IFERROR(VLOOKUP(INDIRECT("AL45"),クラス・種目リスト!$A$2:$AF$48,24,FALSE),"-")</f>
        <v>-</v>
      </c>
      <c r="DN45" s="186" t="str">
        <f t="array" aca="1" ref="DN45" ca="1">IFERROR(VLOOKUP(INDIRECT("AL45"),クラス・種目リスト!$A$2:$AF$48,25,FALSE),"-")</f>
        <v>-</v>
      </c>
      <c r="DO45" s="186" t="str">
        <f t="array" aca="1" ref="DO45" ca="1">IFERROR(VLOOKUP(INDIRECT("AL45"),クラス・種目リスト!$A$2:$AF$48,26,FALSE),"-")</f>
        <v>-</v>
      </c>
      <c r="DP45" s="186" t="str">
        <f t="array" aca="1" ref="DP45" ca="1">IFERROR(VLOOKUP(INDIRECT("AL45"),クラス・種目リスト!$A$2:$AF$48,27,FALSE),"-")</f>
        <v>-</v>
      </c>
      <c r="DQ45" s="186" t="str">
        <f t="array" aca="1" ref="DQ45" ca="1">IFERROR(VLOOKUP(INDIRECT("AL45"),クラス・種目リスト!$A$2:$AF$48,28,FALSE),"-")</f>
        <v>-</v>
      </c>
      <c r="DR45" s="186" t="str">
        <f t="array" aca="1" ref="DR45" ca="1">IFERROR(VLOOKUP(INDIRECT("AL45"),クラス・種目リスト!$A$2:$AF$48,29,FALSE),"-")</f>
        <v>-</v>
      </c>
      <c r="DS45" s="186" t="str">
        <f t="array" aca="1" ref="DS45" ca="1">IFERROR(VLOOKUP(INDIRECT("AL45"),クラス・種目リスト!$A$2:$AF$48,30,FALSE),"-")</f>
        <v>-</v>
      </c>
      <c r="DT45" s="186" t="str">
        <f t="array" aca="1" ref="DT45" ca="1">IFERROR(VLOOKUP(INDIRECT("AL45"),クラス・種目リスト!$A$2:$AF$48,31,FALSE),"-")</f>
        <v>-</v>
      </c>
      <c r="DU45" s="186" t="str">
        <f t="array" aca="1" ref="DU45" ca="1">IFERROR(VLOOKUP(INDIRECT("AL45"),クラス・種目リスト!$A$2:$AF$48,32,FALSE),"-")</f>
        <v>-</v>
      </c>
      <c r="DV45" s="186">
        <f t="shared" ca="1" si="5"/>
        <v>0</v>
      </c>
      <c r="EA45" s="186" t="str">
        <f t="array" aca="1" ref="EA45" ca="1">IFERROR(VLOOKUP(INDIRECT("AV45"),クラス・種目リスト!$A$2:$AF$48,18,FALSE),"-")</f>
        <v>-</v>
      </c>
      <c r="EB45" s="186" t="str">
        <f t="array" aca="1" ref="EB45" ca="1">IFERROR(VLOOKUP(INDIRECT("AV45"),クラス・種目リスト!$A$2:$AF$48,19,FALSE),"-")</f>
        <v>-</v>
      </c>
      <c r="EC45" s="186" t="str">
        <f t="array" aca="1" ref="EC45" ca="1">IFERROR(VLOOKUP(INDIRECT("AV45"),クラス・種目リスト!$A$2:$AF$48,20,FALSE),"-")</f>
        <v>-</v>
      </c>
      <c r="ED45" s="186" t="str">
        <f t="array" aca="1" ref="ED45" ca="1">IFERROR(VLOOKUP(INDIRECT("AV45"),クラス・種目リスト!$A$2:$AF$48,21,FALSE),"-")</f>
        <v>-</v>
      </c>
      <c r="EE45" s="186" t="str">
        <f t="array" aca="1" ref="EE45" ca="1">IFERROR(VLOOKUP(INDIRECT("AV45"),クラス・種目リスト!$A$2:$AF$48,22,FALSE),"-")</f>
        <v>-</v>
      </c>
      <c r="EF45" s="186" t="str">
        <f t="array" aca="1" ref="EF45" ca="1">IFERROR(VLOOKUP(INDIRECT("AV45"),クラス・種目リスト!$A$2:$AF$48,23,FALSE),"-")</f>
        <v>-</v>
      </c>
      <c r="EG45" s="186" t="str">
        <f t="array" aca="1" ref="EG45" ca="1">IFERROR(VLOOKUP(INDIRECT("AV45"),クラス・種目リスト!$A$2:$AF$48,24,FALSE),"-")</f>
        <v>-</v>
      </c>
      <c r="EH45" s="186" t="str">
        <f t="array" aca="1" ref="EH45" ca="1">IFERROR(VLOOKUP(INDIRECT("AV45"),クラス・種目リスト!$A$2:$AF$48,25,FALSE),"-")</f>
        <v>-</v>
      </c>
      <c r="EI45" s="186" t="str">
        <f t="array" aca="1" ref="EI45" ca="1">IFERROR(VLOOKUP(INDIRECT("AV45"),クラス・種目リスト!$A$2:$AF$48,26,FALSE),"-")</f>
        <v>-</v>
      </c>
      <c r="EJ45" s="186" t="str">
        <f t="array" aca="1" ref="EJ45" ca="1">IFERROR(VLOOKUP(INDIRECT("AV45"),クラス・種目リスト!$A$2:$AF$48,27,FALSE),"-")</f>
        <v>-</v>
      </c>
      <c r="EK45" s="186" t="str">
        <f t="array" aca="1" ref="EK45" ca="1">IFERROR(VLOOKUP(INDIRECT("AV45"),クラス・種目リスト!$A$2:$AF$48,28,FALSE),"-")</f>
        <v>-</v>
      </c>
      <c r="EL45" s="186" t="str">
        <f t="array" aca="1" ref="EL45" ca="1">IFERROR(VLOOKUP(INDIRECT("AV45"),クラス・種目リスト!$A$2:$AF$48,29,FALSE),"-")</f>
        <v>-</v>
      </c>
      <c r="EM45" s="186" t="str">
        <f t="array" aca="1" ref="EM45" ca="1">IFERROR(VLOOKUP(INDIRECT("AV45"),クラス・種目リスト!$A$2:$AF$48,30,FALSE),"-")</f>
        <v>-</v>
      </c>
      <c r="EN45" s="186" t="str">
        <f t="array" aca="1" ref="EN45" ca="1">IFERROR(VLOOKUP(INDIRECT("AV45"),クラス・種目リスト!$A$2:$AF$48,31,FALSE),"-")</f>
        <v>-</v>
      </c>
      <c r="EO45" s="186" t="str">
        <f t="array" aca="1" ref="EO45" ca="1">IFERROR(VLOOKUP(INDIRECT("AV45"),クラス・種目リスト!$A$2:$AF$48,32,FALSE),"-")</f>
        <v>-</v>
      </c>
      <c r="EP45" s="186">
        <f t="shared" ca="1" si="6"/>
        <v>0</v>
      </c>
      <c r="EQ45" s="186"/>
      <c r="ER45" s="186"/>
      <c r="ES45" s="186"/>
      <c r="ET45" s="186"/>
      <c r="EV45" s="39">
        <f t="array" aca="1" ref="EV45" ca="1">IF(INDIRECT("O45")="-",0,COUNTA(INDIRECT("O45")))+IF(INDIRECT("Y45")="-",0,COUNTA(INDIRECT("Y45")))+IF(INDIRECT("AM45")="-",0,COUNTA(INDIRECT("AM45")))+IF(INDIRECT("AW45")="-",0,COUNTA(INDIRECT("AW45")))</f>
        <v>0</v>
      </c>
    </row>
    <row r="46" spans="1:152" ht="19.5" customHeight="1" x14ac:dyDescent="0.15">
      <c r="A46" s="72" t="s">
        <v>3</v>
      </c>
      <c r="B46" s="73" t="str">
        <f t="shared" si="4"/>
        <v/>
      </c>
      <c r="C46" s="74"/>
      <c r="D46" s="80"/>
      <c r="E46" s="81"/>
      <c r="F46" s="77"/>
      <c r="G46" s="78"/>
      <c r="H46" s="79"/>
      <c r="I46" s="121" t="str">
        <f t="shared" si="7"/>
        <v/>
      </c>
      <c r="J46" s="122" t="str">
        <f t="shared" si="8"/>
        <v/>
      </c>
      <c r="K46" s="128"/>
      <c r="L46" s="122" t="str">
        <f t="shared" si="9"/>
        <v/>
      </c>
      <c r="M46" s="125"/>
      <c r="N46" s="125"/>
      <c r="O46" s="126"/>
      <c r="P46" s="127"/>
      <c r="Q46" s="143"/>
      <c r="R46" s="127"/>
      <c r="S46" s="144"/>
      <c r="T46" s="127"/>
      <c r="U46" s="144"/>
      <c r="V46" s="145" t="str">
        <f t="shared" si="13"/>
        <v/>
      </c>
      <c r="W46" s="148"/>
      <c r="X46" s="149"/>
      <c r="Y46" s="126"/>
      <c r="Z46" s="127"/>
      <c r="AA46" s="143"/>
      <c r="AB46" s="157"/>
      <c r="AC46" s="144"/>
      <c r="AD46" s="158"/>
      <c r="AE46" s="144"/>
      <c r="AF46" s="145" t="str">
        <f t="shared" si="14"/>
        <v/>
      </c>
      <c r="AG46" s="146"/>
      <c r="AH46" s="147"/>
      <c r="AI46" s="174" t="str">
        <f t="shared" si="10"/>
        <v>-</v>
      </c>
      <c r="AJ46" s="79"/>
      <c r="AK46" s="52"/>
      <c r="AL46" s="159"/>
      <c r="AM46" s="59"/>
      <c r="AN46" s="112"/>
      <c r="AO46" s="112"/>
      <c r="AP46" s="112"/>
      <c r="AQ46" s="112"/>
      <c r="AR46" s="112"/>
      <c r="AS46" s="112"/>
      <c r="AT46" s="59"/>
      <c r="AU46" s="59"/>
      <c r="AV46" s="159"/>
      <c r="AW46" s="59"/>
      <c r="AX46" s="112"/>
      <c r="AY46" s="112"/>
      <c r="AZ46" s="112"/>
      <c r="BA46" s="112"/>
      <c r="BB46" s="112"/>
      <c r="BC46" s="112"/>
      <c r="BD46" s="59"/>
      <c r="BE46" s="146"/>
      <c r="BF46" s="212"/>
      <c r="BG46" s="174" t="str">
        <f t="shared" si="11"/>
        <v>-</v>
      </c>
      <c r="BH46" s="174" t="str">
        <f t="array" aca="1" ref="BH46" ca="1">IF(INDIRECT("D46")="","",IFERROR(HLOOKUP($E$4,$BL$2:$BW$3,2,FALSE),""))</f>
        <v/>
      </c>
      <c r="BI46" s="52"/>
      <c r="BJ46" s="87"/>
      <c r="BK46" s="213" t="str">
        <f t="array" aca="1" ref="BK46" ca="1">IF(クラス・種目リスト!$J$78=1,$C$4&amp;INDIRECT("$C46")&amp;RIGHT(INDIRECT("$H46"),1),$C$4&amp;INDIRECT("$C46"))</f>
        <v>小学</v>
      </c>
      <c r="BL46" s="214" t="str">
        <f ca="1">IFERROR(VLOOKUP($BK46,クラス・種目リスト!$A$67:$H$82,3,FALSE),"-")</f>
        <v>-</v>
      </c>
      <c r="BM46" s="214" t="str">
        <f ca="1">IFERROR(VLOOKUP($BK46,クラス・種目リスト!$A$67:$H$82,4,FALSE),"-")</f>
        <v>-</v>
      </c>
      <c r="BN46" s="214" t="str">
        <f ca="1">IFERROR(VLOOKUP($BK46,クラス・種目リスト!$A$67:$H$82,5,FALSE),"-")</f>
        <v>-</v>
      </c>
      <c r="BO46" s="214" t="str">
        <f ca="1">IFERROR(VLOOKUP($BK46,クラス・種目リスト!$A$67:$H$82,6,FALSE),"-")</f>
        <v>-</v>
      </c>
      <c r="BP46" s="214" t="str">
        <f ca="1">IFERROR(VLOOKUP($BK46,クラス・種目リスト!$A$67:$H$82,7,FALSE),"-")</f>
        <v>-</v>
      </c>
      <c r="BQ46" s="214" t="str">
        <f ca="1">IFERROR(VLOOKUP($BK46,クラス・種目リスト!$A$67:$H$82,8,FALSE),"-")</f>
        <v>-</v>
      </c>
      <c r="BR46" s="243"/>
      <c r="BS46" s="186" t="str">
        <f t="array" aca="1" ref="BS46" ca="1">IFERROR(VLOOKUP(INDIRECT("N46"),クラス・種目リスト!$A$2:$AF$48,3,FALSE),"-")</f>
        <v>-</v>
      </c>
      <c r="BT46" s="186" t="str">
        <f t="array" aca="1" ref="BT46" ca="1">IFERROR(VLOOKUP(INDIRECT("N46"),クラス・種目リスト!$A$2:$AF$48,4,FALSE),"-")</f>
        <v>-</v>
      </c>
      <c r="BU46" s="186" t="str">
        <f t="array" aca="1" ref="BU46" ca="1">IFERROR(VLOOKUP(INDIRECT("N46"),クラス・種目リスト!$A$2:$AF$48,5,FALSE),"-")</f>
        <v>-</v>
      </c>
      <c r="BV46" s="186" t="str">
        <f t="array" aca="1" ref="BV46" ca="1">IFERROR(VLOOKUP(INDIRECT("N46"),クラス・種目リスト!$A$2:$AF$48,6,FALSE),"-")</f>
        <v>-</v>
      </c>
      <c r="BW46" s="186" t="str">
        <f t="array" aca="1" ref="BW46" ca="1">IFERROR(VLOOKUP(INDIRECT("N46"),クラス・種目リスト!$A$2:$AF$48,7,FALSE),"-")</f>
        <v>-</v>
      </c>
      <c r="BX46" s="186" t="str">
        <f t="array" aca="1" ref="BX46" ca="1">IFERROR(VLOOKUP(INDIRECT("N46"),クラス・種目リスト!$A$2:$AF$48,8,FALSE),"-")</f>
        <v>-</v>
      </c>
      <c r="BY46" s="186" t="str">
        <f t="array" aca="1" ref="BY46" ca="1">IFERROR(VLOOKUP(INDIRECT("N46"),クラス・種目リスト!$A$2:$AF$48,9,FALSE),"-")</f>
        <v>-</v>
      </c>
      <c r="BZ46" s="186" t="str">
        <f t="array" aca="1" ref="BZ46" ca="1">IFERROR(VLOOKUP(INDIRECT("N46"),クラス・種目リスト!$A$2:$AF$48,10,FALSE),"-")</f>
        <v>-</v>
      </c>
      <c r="CA46" s="186" t="str">
        <f t="array" aca="1" ref="CA46" ca="1">IFERROR(VLOOKUP(INDIRECT("N46"),クラス・種目リスト!$A$2:$AF$48,11,FALSE),"-")</f>
        <v>-</v>
      </c>
      <c r="CB46" s="186" t="str">
        <f t="array" aca="1" ref="CB46" ca="1">IFERROR(VLOOKUP(INDIRECT("N46"),クラス・種目リスト!$A$2:$AF$48,12,FALSE),"-")</f>
        <v>-</v>
      </c>
      <c r="CC46" s="186" t="str">
        <f t="array" aca="1" ref="CC46" ca="1">IFERROR(VLOOKUP(INDIRECT("N46"),クラス・種目リスト!$A$2:$AF$48,13,FALSE),"-")</f>
        <v>-</v>
      </c>
      <c r="CD46" s="186" t="str">
        <f t="array" aca="1" ref="CD46" ca="1">IFERROR(VLOOKUP(INDIRECT("N46"),クラス・種目リスト!$A$2:$AF$48,14,FALSE),"-")</f>
        <v>-</v>
      </c>
      <c r="CE46" s="186" t="str">
        <f t="array" aca="1" ref="CE46" ca="1">IFERROR(VLOOKUP(INDIRECT("N46"),クラス・種目リスト!$A$2:$AF$48,15,FALSE),"-")</f>
        <v>-</v>
      </c>
      <c r="CF46" s="186" t="str">
        <f t="array" aca="1" ref="CF46" ca="1">IFERROR(VLOOKUP(INDIRECT("N46"),クラス・種目リスト!$A$2:$AF$48,16,FALSE),"-")</f>
        <v>-</v>
      </c>
      <c r="CG46" s="186" t="str">
        <f t="array" aca="1" ref="CG46" ca="1">IFERROR(VLOOKUP(INDIRECT("N46"),クラス・種目リスト!$A$2:$AF$48,17,FALSE),"-")</f>
        <v>-</v>
      </c>
      <c r="CH46" s="186">
        <f t="shared" ca="1" si="15"/>
        <v>0</v>
      </c>
      <c r="CI46" s="186"/>
      <c r="CJ46" s="186"/>
      <c r="CK46" s="186"/>
      <c r="CL46" s="186"/>
      <c r="CM46" s="186" t="str">
        <f t="array" aca="1" ref="CM46" ca="1">IFERROR(VLOOKUP(INDIRECT("X46"),クラス・種目リスト!$A$2:$AF$48,3,FALSE),"-")</f>
        <v>-</v>
      </c>
      <c r="CN46" s="186" t="str">
        <f t="array" aca="1" ref="CN46" ca="1">IFERROR(VLOOKUP(INDIRECT("X46"),クラス・種目リスト!$A$2:$AF$48,4,FALSE),"-")</f>
        <v>-</v>
      </c>
      <c r="CO46" s="186" t="str">
        <f t="array" aca="1" ref="CO46" ca="1">IFERROR(VLOOKUP(INDIRECT("X46"),クラス・種目リスト!$A$2:$AF$48,5,FALSE),"-")</f>
        <v>-</v>
      </c>
      <c r="CP46" s="186" t="str">
        <f t="array" aca="1" ref="CP46" ca="1">IFERROR(VLOOKUP(INDIRECT("X46"),クラス・種目リスト!$A$2:$AF$48,6,FALSE),"-")</f>
        <v>-</v>
      </c>
      <c r="CQ46" s="186" t="str">
        <f t="array" aca="1" ref="CQ46" ca="1">IFERROR(VLOOKUP(INDIRECT("X46"),クラス・種目リスト!$A$2:$AF$48,7,FALSE),"-")</f>
        <v>-</v>
      </c>
      <c r="CR46" s="186" t="str">
        <f t="array" aca="1" ref="CR46" ca="1">IFERROR(VLOOKUP(INDIRECT("X46"),クラス・種目リスト!$A$2:$AF$48,8,FALSE),"-")</f>
        <v>-</v>
      </c>
      <c r="CS46" s="186" t="str">
        <f t="array" aca="1" ref="CS46" ca="1">IFERROR(VLOOKUP(INDIRECT("X46"),クラス・種目リスト!$A$2:$AF$48,9,FALSE),"-")</f>
        <v>-</v>
      </c>
      <c r="CT46" s="186" t="str">
        <f t="array" aca="1" ref="CT46" ca="1">IFERROR(VLOOKUP(INDIRECT("X46"),クラス・種目リスト!$A$2:$AF$48,10,FALSE),"-")</f>
        <v>-</v>
      </c>
      <c r="CU46" s="186" t="str">
        <f t="array" aca="1" ref="CU46" ca="1">IFERROR(VLOOKUP(INDIRECT("X46"),クラス・種目リスト!$A$2:$AF$48,11,FALSE),"-")</f>
        <v>-</v>
      </c>
      <c r="CV46" s="186" t="str">
        <f t="array" aca="1" ref="CV46" ca="1">IFERROR(VLOOKUP(INDIRECT("X46"),クラス・種目リスト!$A$2:$AF$48,12,FALSE),"-")</f>
        <v>-</v>
      </c>
      <c r="CW46" s="186" t="str">
        <f t="array" aca="1" ref="CW46" ca="1">IFERROR(VLOOKUP(INDIRECT("X46"),クラス・種目リスト!$A$2:$AF$48,13,FALSE),"-")</f>
        <v>-</v>
      </c>
      <c r="CX46" s="186" t="str">
        <f t="array" aca="1" ref="CX46" ca="1">IFERROR(VLOOKUP(INDIRECT("X46"),クラス・種目リスト!$A$2:$AF$48,14,FALSE),"-")</f>
        <v>-</v>
      </c>
      <c r="CY46" s="186" t="str">
        <f t="array" aca="1" ref="CY46" ca="1">IFERROR(VLOOKUP(INDIRECT("X46"),クラス・種目リスト!$A$2:$AF$48,15,FALSE),"-")</f>
        <v>-</v>
      </c>
      <c r="CZ46" s="186" t="str">
        <f t="array" aca="1" ref="CZ46" ca="1">IFERROR(VLOOKUP(INDIRECT("X46"),クラス・種目リスト!$A$2:$AF$48,16,FALSE),"-")</f>
        <v>-</v>
      </c>
      <c r="DA46" s="186" t="str">
        <f t="array" aca="1" ref="DA46" ca="1">IFERROR(VLOOKUP(INDIRECT("X46"),クラス・種目リスト!$A$2:$AF$48,17,FALSE),"-")</f>
        <v>-</v>
      </c>
      <c r="DB46" s="186">
        <f t="shared" ca="1" si="12"/>
        <v>0</v>
      </c>
      <c r="DC46" s="186"/>
      <c r="DD46" s="186"/>
      <c r="DE46" s="186"/>
      <c r="DF46" s="186"/>
      <c r="DG46" s="186" t="str">
        <f t="array" aca="1" ref="DG46" ca="1">IFERROR(VLOOKUP(INDIRECT("AL46"),クラス・種目リスト!$A$2:$AF$48,18,FALSE),"-")</f>
        <v>-</v>
      </c>
      <c r="DH46" s="186" t="str">
        <f t="array" aca="1" ref="DH46" ca="1">IFERROR(VLOOKUP(INDIRECT("AL46"),クラス・種目リスト!$A$2:$AF$48,19,FALSE),"-")</f>
        <v>-</v>
      </c>
      <c r="DI46" s="186" t="str">
        <f t="array" aca="1" ref="DI46" ca="1">IFERROR(VLOOKUP(INDIRECT("AL46"),クラス・種目リスト!$A$2:$AF$48,20,FALSE),"-")</f>
        <v>-</v>
      </c>
      <c r="DJ46" s="186" t="str">
        <f t="array" aca="1" ref="DJ46" ca="1">IFERROR(VLOOKUP(INDIRECT("AL46"),クラス・種目リスト!$A$2:$AF$48,21,FALSE),"-")</f>
        <v>-</v>
      </c>
      <c r="DK46" s="186" t="str">
        <f t="array" aca="1" ref="DK46" ca="1">IFERROR(VLOOKUP(INDIRECT("AL46"),クラス・種目リスト!$A$2:$AF$48,22,FALSE),"-")</f>
        <v>-</v>
      </c>
      <c r="DL46" s="186" t="str">
        <f t="array" aca="1" ref="DL46" ca="1">IFERROR(VLOOKUP(INDIRECT("AL46"),クラス・種目リスト!$A$2:$AF$48,23,FALSE),"-")</f>
        <v>-</v>
      </c>
      <c r="DM46" s="186" t="str">
        <f t="array" aca="1" ref="DM46" ca="1">IFERROR(VLOOKUP(INDIRECT("AL46"),クラス・種目リスト!$A$2:$AF$48,24,FALSE),"-")</f>
        <v>-</v>
      </c>
      <c r="DN46" s="186" t="str">
        <f t="array" aca="1" ref="DN46" ca="1">IFERROR(VLOOKUP(INDIRECT("AL46"),クラス・種目リスト!$A$2:$AF$48,25,FALSE),"-")</f>
        <v>-</v>
      </c>
      <c r="DO46" s="186" t="str">
        <f t="array" aca="1" ref="DO46" ca="1">IFERROR(VLOOKUP(INDIRECT("AL46"),クラス・種目リスト!$A$2:$AF$48,26,FALSE),"-")</f>
        <v>-</v>
      </c>
      <c r="DP46" s="186" t="str">
        <f t="array" aca="1" ref="DP46" ca="1">IFERROR(VLOOKUP(INDIRECT("AL46"),クラス・種目リスト!$A$2:$AF$48,27,FALSE),"-")</f>
        <v>-</v>
      </c>
      <c r="DQ46" s="186" t="str">
        <f t="array" aca="1" ref="DQ46" ca="1">IFERROR(VLOOKUP(INDIRECT("AL46"),クラス・種目リスト!$A$2:$AF$48,28,FALSE),"-")</f>
        <v>-</v>
      </c>
      <c r="DR46" s="186" t="str">
        <f t="array" aca="1" ref="DR46" ca="1">IFERROR(VLOOKUP(INDIRECT("AL46"),クラス・種目リスト!$A$2:$AF$48,29,FALSE),"-")</f>
        <v>-</v>
      </c>
      <c r="DS46" s="186" t="str">
        <f t="array" aca="1" ref="DS46" ca="1">IFERROR(VLOOKUP(INDIRECT("AL46"),クラス・種目リスト!$A$2:$AF$48,30,FALSE),"-")</f>
        <v>-</v>
      </c>
      <c r="DT46" s="186" t="str">
        <f t="array" aca="1" ref="DT46" ca="1">IFERROR(VLOOKUP(INDIRECT("AL46"),クラス・種目リスト!$A$2:$AF$48,31,FALSE),"-")</f>
        <v>-</v>
      </c>
      <c r="DU46" s="186" t="str">
        <f t="array" aca="1" ref="DU46" ca="1">IFERROR(VLOOKUP(INDIRECT("AL46"),クラス・種目リスト!$A$2:$AF$48,32,FALSE),"-")</f>
        <v>-</v>
      </c>
      <c r="DV46" s="186">
        <f t="shared" ca="1" si="5"/>
        <v>0</v>
      </c>
      <c r="EA46" s="186" t="str">
        <f t="array" aca="1" ref="EA46" ca="1">IFERROR(VLOOKUP(INDIRECT("AV46"),クラス・種目リスト!$A$2:$AF$48,18,FALSE),"-")</f>
        <v>-</v>
      </c>
      <c r="EB46" s="186" t="str">
        <f t="array" aca="1" ref="EB46" ca="1">IFERROR(VLOOKUP(INDIRECT("AV46"),クラス・種目リスト!$A$2:$AF$48,19,FALSE),"-")</f>
        <v>-</v>
      </c>
      <c r="EC46" s="186" t="str">
        <f t="array" aca="1" ref="EC46" ca="1">IFERROR(VLOOKUP(INDIRECT("AV46"),クラス・種目リスト!$A$2:$AF$48,20,FALSE),"-")</f>
        <v>-</v>
      </c>
      <c r="ED46" s="186" t="str">
        <f t="array" aca="1" ref="ED46" ca="1">IFERROR(VLOOKUP(INDIRECT("AV46"),クラス・種目リスト!$A$2:$AF$48,21,FALSE),"-")</f>
        <v>-</v>
      </c>
      <c r="EE46" s="186" t="str">
        <f t="array" aca="1" ref="EE46" ca="1">IFERROR(VLOOKUP(INDIRECT("AV46"),クラス・種目リスト!$A$2:$AF$48,22,FALSE),"-")</f>
        <v>-</v>
      </c>
      <c r="EF46" s="186" t="str">
        <f t="array" aca="1" ref="EF46" ca="1">IFERROR(VLOOKUP(INDIRECT("AV46"),クラス・種目リスト!$A$2:$AF$48,23,FALSE),"-")</f>
        <v>-</v>
      </c>
      <c r="EG46" s="186" t="str">
        <f t="array" aca="1" ref="EG46" ca="1">IFERROR(VLOOKUP(INDIRECT("AV46"),クラス・種目リスト!$A$2:$AF$48,24,FALSE),"-")</f>
        <v>-</v>
      </c>
      <c r="EH46" s="186" t="str">
        <f t="array" aca="1" ref="EH46" ca="1">IFERROR(VLOOKUP(INDIRECT("AV46"),クラス・種目リスト!$A$2:$AF$48,25,FALSE),"-")</f>
        <v>-</v>
      </c>
      <c r="EI46" s="186" t="str">
        <f t="array" aca="1" ref="EI46" ca="1">IFERROR(VLOOKUP(INDIRECT("AV46"),クラス・種目リスト!$A$2:$AF$48,26,FALSE),"-")</f>
        <v>-</v>
      </c>
      <c r="EJ46" s="186" t="str">
        <f t="array" aca="1" ref="EJ46" ca="1">IFERROR(VLOOKUP(INDIRECT("AV46"),クラス・種目リスト!$A$2:$AF$48,27,FALSE),"-")</f>
        <v>-</v>
      </c>
      <c r="EK46" s="186" t="str">
        <f t="array" aca="1" ref="EK46" ca="1">IFERROR(VLOOKUP(INDIRECT("AV46"),クラス・種目リスト!$A$2:$AF$48,28,FALSE),"-")</f>
        <v>-</v>
      </c>
      <c r="EL46" s="186" t="str">
        <f t="array" aca="1" ref="EL46" ca="1">IFERROR(VLOOKUP(INDIRECT("AV46"),クラス・種目リスト!$A$2:$AF$48,29,FALSE),"-")</f>
        <v>-</v>
      </c>
      <c r="EM46" s="186" t="str">
        <f t="array" aca="1" ref="EM46" ca="1">IFERROR(VLOOKUP(INDIRECT("AV46"),クラス・種目リスト!$A$2:$AF$48,30,FALSE),"-")</f>
        <v>-</v>
      </c>
      <c r="EN46" s="186" t="str">
        <f t="array" aca="1" ref="EN46" ca="1">IFERROR(VLOOKUP(INDIRECT("AV46"),クラス・種目リスト!$A$2:$AF$48,31,FALSE),"-")</f>
        <v>-</v>
      </c>
      <c r="EO46" s="186" t="str">
        <f t="array" aca="1" ref="EO46" ca="1">IFERROR(VLOOKUP(INDIRECT("AV46"),クラス・種目リスト!$A$2:$AF$48,32,FALSE),"-")</f>
        <v>-</v>
      </c>
      <c r="EP46" s="186">
        <f t="shared" ca="1" si="6"/>
        <v>0</v>
      </c>
      <c r="EQ46" s="186"/>
      <c r="ER46" s="186"/>
      <c r="ES46" s="186"/>
      <c r="ET46" s="186"/>
      <c r="EV46" s="39">
        <f t="array" aca="1" ref="EV46" ca="1">IF(INDIRECT("O46")="-",0,COUNTA(INDIRECT("O46")))+IF(INDIRECT("Y46")="-",0,COUNTA(INDIRECT("Y46")))+IF(INDIRECT("AM46")="-",0,COUNTA(INDIRECT("AM46")))+IF(INDIRECT("AW46")="-",0,COUNTA(INDIRECT("AW46")))</f>
        <v>0</v>
      </c>
    </row>
    <row r="47" spans="1:152" ht="19.5" customHeight="1" x14ac:dyDescent="0.15">
      <c r="A47" s="72" t="s">
        <v>3</v>
      </c>
      <c r="B47" s="73" t="str">
        <f t="shared" si="4"/>
        <v/>
      </c>
      <c r="C47" s="74"/>
      <c r="D47" s="75"/>
      <c r="E47" s="76"/>
      <c r="F47" s="77"/>
      <c r="G47" s="78"/>
      <c r="H47" s="79"/>
      <c r="I47" s="121" t="str">
        <f t="shared" si="7"/>
        <v/>
      </c>
      <c r="J47" s="122" t="str">
        <f t="shared" si="8"/>
        <v/>
      </c>
      <c r="K47" s="128"/>
      <c r="L47" s="122" t="str">
        <f t="shared" si="9"/>
        <v/>
      </c>
      <c r="M47" s="125"/>
      <c r="N47" s="125"/>
      <c r="O47" s="126"/>
      <c r="P47" s="127"/>
      <c r="Q47" s="143"/>
      <c r="R47" s="127"/>
      <c r="S47" s="144"/>
      <c r="T47" s="127"/>
      <c r="U47" s="144"/>
      <c r="V47" s="145" t="str">
        <f t="shared" si="13"/>
        <v/>
      </c>
      <c r="W47" s="148"/>
      <c r="X47" s="149"/>
      <c r="Y47" s="126"/>
      <c r="Z47" s="127"/>
      <c r="AA47" s="143"/>
      <c r="AB47" s="157"/>
      <c r="AC47" s="144"/>
      <c r="AD47" s="158"/>
      <c r="AE47" s="144"/>
      <c r="AF47" s="145" t="str">
        <f t="shared" si="14"/>
        <v/>
      </c>
      <c r="AG47" s="146"/>
      <c r="AH47" s="147"/>
      <c r="AI47" s="174" t="str">
        <f t="shared" si="10"/>
        <v>-</v>
      </c>
      <c r="AJ47" s="79"/>
      <c r="AK47" s="52"/>
      <c r="AL47" s="159"/>
      <c r="AM47" s="59"/>
      <c r="AN47" s="112"/>
      <c r="AO47" s="112"/>
      <c r="AP47" s="112"/>
      <c r="AQ47" s="112"/>
      <c r="AR47" s="112"/>
      <c r="AS47" s="112"/>
      <c r="AT47" s="59"/>
      <c r="AU47" s="59"/>
      <c r="AV47" s="159"/>
      <c r="AW47" s="59"/>
      <c r="AX47" s="112"/>
      <c r="AY47" s="112"/>
      <c r="AZ47" s="112"/>
      <c r="BA47" s="112"/>
      <c r="BB47" s="112"/>
      <c r="BC47" s="112"/>
      <c r="BD47" s="59"/>
      <c r="BE47" s="146"/>
      <c r="BF47" s="212"/>
      <c r="BG47" s="174" t="str">
        <f t="shared" si="11"/>
        <v>-</v>
      </c>
      <c r="BH47" s="174" t="str">
        <f t="array" aca="1" ref="BH47" ca="1">IF(INDIRECT("D47")="","",IFERROR(HLOOKUP($E$4,$BL$2:$BW$3,2,FALSE),""))</f>
        <v/>
      </c>
      <c r="BI47" s="52"/>
      <c r="BJ47" s="87"/>
      <c r="BK47" s="213" t="str">
        <f t="array" aca="1" ref="BK47" ca="1">IF(クラス・種目リスト!$J$78=1,$C$4&amp;INDIRECT("$C47")&amp;RIGHT(INDIRECT("$H47"),1),$C$4&amp;INDIRECT("$C47"))</f>
        <v>小学</v>
      </c>
      <c r="BL47" s="214" t="str">
        <f ca="1">IFERROR(VLOOKUP($BK47,クラス・種目リスト!$A$67:$H$82,3,FALSE),"-")</f>
        <v>-</v>
      </c>
      <c r="BM47" s="214" t="str">
        <f ca="1">IFERROR(VLOOKUP($BK47,クラス・種目リスト!$A$67:$H$82,4,FALSE),"-")</f>
        <v>-</v>
      </c>
      <c r="BN47" s="214" t="str">
        <f ca="1">IFERROR(VLOOKUP($BK47,クラス・種目リスト!$A$67:$H$82,5,FALSE),"-")</f>
        <v>-</v>
      </c>
      <c r="BO47" s="214" t="str">
        <f ca="1">IFERROR(VLOOKUP($BK47,クラス・種目リスト!$A$67:$H$82,6,FALSE),"-")</f>
        <v>-</v>
      </c>
      <c r="BP47" s="214" t="str">
        <f ca="1">IFERROR(VLOOKUP($BK47,クラス・種目リスト!$A$67:$H$82,7,FALSE),"-")</f>
        <v>-</v>
      </c>
      <c r="BQ47" s="214" t="str">
        <f ca="1">IFERROR(VLOOKUP($BK47,クラス・種目リスト!$A$67:$H$82,8,FALSE),"-")</f>
        <v>-</v>
      </c>
      <c r="BR47" s="243"/>
      <c r="BS47" s="186" t="str">
        <f t="array" aca="1" ref="BS47" ca="1">IFERROR(VLOOKUP(INDIRECT("N47"),クラス・種目リスト!$A$2:$AF$48,3,FALSE),"-")</f>
        <v>-</v>
      </c>
      <c r="BT47" s="186" t="str">
        <f t="array" aca="1" ref="BT47" ca="1">IFERROR(VLOOKUP(INDIRECT("N47"),クラス・種目リスト!$A$2:$AF$48,4,FALSE),"-")</f>
        <v>-</v>
      </c>
      <c r="BU47" s="186" t="str">
        <f t="array" aca="1" ref="BU47" ca="1">IFERROR(VLOOKUP(INDIRECT("N47"),クラス・種目リスト!$A$2:$AF$48,5,FALSE),"-")</f>
        <v>-</v>
      </c>
      <c r="BV47" s="186" t="str">
        <f t="array" aca="1" ref="BV47" ca="1">IFERROR(VLOOKUP(INDIRECT("N47"),クラス・種目リスト!$A$2:$AF$48,6,FALSE),"-")</f>
        <v>-</v>
      </c>
      <c r="BW47" s="186" t="str">
        <f t="array" aca="1" ref="BW47" ca="1">IFERROR(VLOOKUP(INDIRECT("N47"),クラス・種目リスト!$A$2:$AF$48,7,FALSE),"-")</f>
        <v>-</v>
      </c>
      <c r="BX47" s="186" t="str">
        <f t="array" aca="1" ref="BX47" ca="1">IFERROR(VLOOKUP(INDIRECT("N47"),クラス・種目リスト!$A$2:$AF$48,8,FALSE),"-")</f>
        <v>-</v>
      </c>
      <c r="BY47" s="186" t="str">
        <f t="array" aca="1" ref="BY47" ca="1">IFERROR(VLOOKUP(INDIRECT("N47"),クラス・種目リスト!$A$2:$AF$48,9,FALSE),"-")</f>
        <v>-</v>
      </c>
      <c r="BZ47" s="186" t="str">
        <f t="array" aca="1" ref="BZ47" ca="1">IFERROR(VLOOKUP(INDIRECT("N47"),クラス・種目リスト!$A$2:$AF$48,10,FALSE),"-")</f>
        <v>-</v>
      </c>
      <c r="CA47" s="186" t="str">
        <f t="array" aca="1" ref="CA47" ca="1">IFERROR(VLOOKUP(INDIRECT("N47"),クラス・種目リスト!$A$2:$AF$48,11,FALSE),"-")</f>
        <v>-</v>
      </c>
      <c r="CB47" s="186" t="str">
        <f t="array" aca="1" ref="CB47" ca="1">IFERROR(VLOOKUP(INDIRECT("N47"),クラス・種目リスト!$A$2:$AF$48,12,FALSE),"-")</f>
        <v>-</v>
      </c>
      <c r="CC47" s="186" t="str">
        <f t="array" aca="1" ref="CC47" ca="1">IFERROR(VLOOKUP(INDIRECT("N47"),クラス・種目リスト!$A$2:$AF$48,13,FALSE),"-")</f>
        <v>-</v>
      </c>
      <c r="CD47" s="186" t="str">
        <f t="array" aca="1" ref="CD47" ca="1">IFERROR(VLOOKUP(INDIRECT("N47"),クラス・種目リスト!$A$2:$AF$48,14,FALSE),"-")</f>
        <v>-</v>
      </c>
      <c r="CE47" s="186" t="str">
        <f t="array" aca="1" ref="CE47" ca="1">IFERROR(VLOOKUP(INDIRECT("N47"),クラス・種目リスト!$A$2:$AF$48,15,FALSE),"-")</f>
        <v>-</v>
      </c>
      <c r="CF47" s="186" t="str">
        <f t="array" aca="1" ref="CF47" ca="1">IFERROR(VLOOKUP(INDIRECT("N47"),クラス・種目リスト!$A$2:$AF$48,16,FALSE),"-")</f>
        <v>-</v>
      </c>
      <c r="CG47" s="186" t="str">
        <f t="array" aca="1" ref="CG47" ca="1">IFERROR(VLOOKUP(INDIRECT("N47"),クラス・種目リスト!$A$2:$AF$48,17,FALSE),"-")</f>
        <v>-</v>
      </c>
      <c r="CH47" s="186">
        <f t="shared" ca="1" si="15"/>
        <v>0</v>
      </c>
      <c r="CI47" s="186"/>
      <c r="CJ47" s="186"/>
      <c r="CK47" s="186"/>
      <c r="CL47" s="186"/>
      <c r="CM47" s="186" t="str">
        <f t="array" aca="1" ref="CM47" ca="1">IFERROR(VLOOKUP(INDIRECT("X47"),クラス・種目リスト!$A$2:$AF$48,3,FALSE),"-")</f>
        <v>-</v>
      </c>
      <c r="CN47" s="186" t="str">
        <f t="array" aca="1" ref="CN47" ca="1">IFERROR(VLOOKUP(INDIRECT("X47"),クラス・種目リスト!$A$2:$AF$48,4,FALSE),"-")</f>
        <v>-</v>
      </c>
      <c r="CO47" s="186" t="str">
        <f t="array" aca="1" ref="CO47" ca="1">IFERROR(VLOOKUP(INDIRECT("X47"),クラス・種目リスト!$A$2:$AF$48,5,FALSE),"-")</f>
        <v>-</v>
      </c>
      <c r="CP47" s="186" t="str">
        <f t="array" aca="1" ref="CP47" ca="1">IFERROR(VLOOKUP(INDIRECT("X47"),クラス・種目リスト!$A$2:$AF$48,6,FALSE),"-")</f>
        <v>-</v>
      </c>
      <c r="CQ47" s="186" t="str">
        <f t="array" aca="1" ref="CQ47" ca="1">IFERROR(VLOOKUP(INDIRECT("X47"),クラス・種目リスト!$A$2:$AF$48,7,FALSE),"-")</f>
        <v>-</v>
      </c>
      <c r="CR47" s="186" t="str">
        <f t="array" aca="1" ref="CR47" ca="1">IFERROR(VLOOKUP(INDIRECT("X47"),クラス・種目リスト!$A$2:$AF$48,8,FALSE),"-")</f>
        <v>-</v>
      </c>
      <c r="CS47" s="186" t="str">
        <f t="array" aca="1" ref="CS47" ca="1">IFERROR(VLOOKUP(INDIRECT("X47"),クラス・種目リスト!$A$2:$AF$48,9,FALSE),"-")</f>
        <v>-</v>
      </c>
      <c r="CT47" s="186" t="str">
        <f t="array" aca="1" ref="CT47" ca="1">IFERROR(VLOOKUP(INDIRECT("X47"),クラス・種目リスト!$A$2:$AF$48,10,FALSE),"-")</f>
        <v>-</v>
      </c>
      <c r="CU47" s="186" t="str">
        <f t="array" aca="1" ref="CU47" ca="1">IFERROR(VLOOKUP(INDIRECT("X47"),クラス・種目リスト!$A$2:$AF$48,11,FALSE),"-")</f>
        <v>-</v>
      </c>
      <c r="CV47" s="186" t="str">
        <f t="array" aca="1" ref="CV47" ca="1">IFERROR(VLOOKUP(INDIRECT("X47"),クラス・種目リスト!$A$2:$AF$48,12,FALSE),"-")</f>
        <v>-</v>
      </c>
      <c r="CW47" s="186" t="str">
        <f t="array" aca="1" ref="CW47" ca="1">IFERROR(VLOOKUP(INDIRECT("X47"),クラス・種目リスト!$A$2:$AF$48,13,FALSE),"-")</f>
        <v>-</v>
      </c>
      <c r="CX47" s="186" t="str">
        <f t="array" aca="1" ref="CX47" ca="1">IFERROR(VLOOKUP(INDIRECT("X47"),クラス・種目リスト!$A$2:$AF$48,14,FALSE),"-")</f>
        <v>-</v>
      </c>
      <c r="CY47" s="186" t="str">
        <f t="array" aca="1" ref="CY47" ca="1">IFERROR(VLOOKUP(INDIRECT("X47"),クラス・種目リスト!$A$2:$AF$48,15,FALSE),"-")</f>
        <v>-</v>
      </c>
      <c r="CZ47" s="186" t="str">
        <f t="array" aca="1" ref="CZ47" ca="1">IFERROR(VLOOKUP(INDIRECT("X47"),クラス・種目リスト!$A$2:$AF$48,16,FALSE),"-")</f>
        <v>-</v>
      </c>
      <c r="DA47" s="186" t="str">
        <f t="array" aca="1" ref="DA47" ca="1">IFERROR(VLOOKUP(INDIRECT("X47"),クラス・種目リスト!$A$2:$AF$48,17,FALSE),"-")</f>
        <v>-</v>
      </c>
      <c r="DB47" s="186">
        <f t="shared" ca="1" si="12"/>
        <v>0</v>
      </c>
      <c r="DC47" s="186"/>
      <c r="DD47" s="186"/>
      <c r="DE47" s="186"/>
      <c r="DF47" s="186"/>
      <c r="DG47" s="186" t="str">
        <f t="array" aca="1" ref="DG47" ca="1">IFERROR(VLOOKUP(INDIRECT("AL47"),クラス・種目リスト!$A$2:$AF$48,18,FALSE),"-")</f>
        <v>-</v>
      </c>
      <c r="DH47" s="186" t="str">
        <f t="array" aca="1" ref="DH47" ca="1">IFERROR(VLOOKUP(INDIRECT("AL47"),クラス・種目リスト!$A$2:$AF$48,19,FALSE),"-")</f>
        <v>-</v>
      </c>
      <c r="DI47" s="186" t="str">
        <f t="array" aca="1" ref="DI47" ca="1">IFERROR(VLOOKUP(INDIRECT("AL47"),クラス・種目リスト!$A$2:$AF$48,20,FALSE),"-")</f>
        <v>-</v>
      </c>
      <c r="DJ47" s="186" t="str">
        <f t="array" aca="1" ref="DJ47" ca="1">IFERROR(VLOOKUP(INDIRECT("AL47"),クラス・種目リスト!$A$2:$AF$48,21,FALSE),"-")</f>
        <v>-</v>
      </c>
      <c r="DK47" s="186" t="str">
        <f t="array" aca="1" ref="DK47" ca="1">IFERROR(VLOOKUP(INDIRECT("AL47"),クラス・種目リスト!$A$2:$AF$48,22,FALSE),"-")</f>
        <v>-</v>
      </c>
      <c r="DL47" s="186" t="str">
        <f t="array" aca="1" ref="DL47" ca="1">IFERROR(VLOOKUP(INDIRECT("AL47"),クラス・種目リスト!$A$2:$AF$48,23,FALSE),"-")</f>
        <v>-</v>
      </c>
      <c r="DM47" s="186" t="str">
        <f t="array" aca="1" ref="DM47" ca="1">IFERROR(VLOOKUP(INDIRECT("AL47"),クラス・種目リスト!$A$2:$AF$48,24,FALSE),"-")</f>
        <v>-</v>
      </c>
      <c r="DN47" s="186" t="str">
        <f t="array" aca="1" ref="DN47" ca="1">IFERROR(VLOOKUP(INDIRECT("AL47"),クラス・種目リスト!$A$2:$AF$48,25,FALSE),"-")</f>
        <v>-</v>
      </c>
      <c r="DO47" s="186" t="str">
        <f t="array" aca="1" ref="DO47" ca="1">IFERROR(VLOOKUP(INDIRECT("AL47"),クラス・種目リスト!$A$2:$AF$48,26,FALSE),"-")</f>
        <v>-</v>
      </c>
      <c r="DP47" s="186" t="str">
        <f t="array" aca="1" ref="DP47" ca="1">IFERROR(VLOOKUP(INDIRECT("AL47"),クラス・種目リスト!$A$2:$AF$48,27,FALSE),"-")</f>
        <v>-</v>
      </c>
      <c r="DQ47" s="186" t="str">
        <f t="array" aca="1" ref="DQ47" ca="1">IFERROR(VLOOKUP(INDIRECT("AL47"),クラス・種目リスト!$A$2:$AF$48,28,FALSE),"-")</f>
        <v>-</v>
      </c>
      <c r="DR47" s="186" t="str">
        <f t="array" aca="1" ref="DR47" ca="1">IFERROR(VLOOKUP(INDIRECT("AL47"),クラス・種目リスト!$A$2:$AF$48,29,FALSE),"-")</f>
        <v>-</v>
      </c>
      <c r="DS47" s="186" t="str">
        <f t="array" aca="1" ref="DS47" ca="1">IFERROR(VLOOKUP(INDIRECT("AL47"),クラス・種目リスト!$A$2:$AF$48,30,FALSE),"-")</f>
        <v>-</v>
      </c>
      <c r="DT47" s="186" t="str">
        <f t="array" aca="1" ref="DT47" ca="1">IFERROR(VLOOKUP(INDIRECT("AL47"),クラス・種目リスト!$A$2:$AF$48,31,FALSE),"-")</f>
        <v>-</v>
      </c>
      <c r="DU47" s="186" t="str">
        <f t="array" aca="1" ref="DU47" ca="1">IFERROR(VLOOKUP(INDIRECT("AL47"),クラス・種目リスト!$A$2:$AF$48,32,FALSE),"-")</f>
        <v>-</v>
      </c>
      <c r="DV47" s="186">
        <f t="shared" ca="1" si="5"/>
        <v>0</v>
      </c>
      <c r="EA47" s="186" t="str">
        <f t="array" aca="1" ref="EA47" ca="1">IFERROR(VLOOKUP(INDIRECT("AV47"),クラス・種目リスト!$A$2:$AF$48,18,FALSE),"-")</f>
        <v>-</v>
      </c>
      <c r="EB47" s="186" t="str">
        <f t="array" aca="1" ref="EB47" ca="1">IFERROR(VLOOKUP(INDIRECT("AV47"),クラス・種目リスト!$A$2:$AF$48,19,FALSE),"-")</f>
        <v>-</v>
      </c>
      <c r="EC47" s="186" t="str">
        <f t="array" aca="1" ref="EC47" ca="1">IFERROR(VLOOKUP(INDIRECT("AV47"),クラス・種目リスト!$A$2:$AF$48,20,FALSE),"-")</f>
        <v>-</v>
      </c>
      <c r="ED47" s="186" t="str">
        <f t="array" aca="1" ref="ED47" ca="1">IFERROR(VLOOKUP(INDIRECT("AV47"),クラス・種目リスト!$A$2:$AF$48,21,FALSE),"-")</f>
        <v>-</v>
      </c>
      <c r="EE47" s="186" t="str">
        <f t="array" aca="1" ref="EE47" ca="1">IFERROR(VLOOKUP(INDIRECT("AV47"),クラス・種目リスト!$A$2:$AF$48,22,FALSE),"-")</f>
        <v>-</v>
      </c>
      <c r="EF47" s="186" t="str">
        <f t="array" aca="1" ref="EF47" ca="1">IFERROR(VLOOKUP(INDIRECT("AV47"),クラス・種目リスト!$A$2:$AF$48,23,FALSE),"-")</f>
        <v>-</v>
      </c>
      <c r="EG47" s="186" t="str">
        <f t="array" aca="1" ref="EG47" ca="1">IFERROR(VLOOKUP(INDIRECT("AV47"),クラス・種目リスト!$A$2:$AF$48,24,FALSE),"-")</f>
        <v>-</v>
      </c>
      <c r="EH47" s="186" t="str">
        <f t="array" aca="1" ref="EH47" ca="1">IFERROR(VLOOKUP(INDIRECT("AV47"),クラス・種目リスト!$A$2:$AF$48,25,FALSE),"-")</f>
        <v>-</v>
      </c>
      <c r="EI47" s="186" t="str">
        <f t="array" aca="1" ref="EI47" ca="1">IFERROR(VLOOKUP(INDIRECT("AV47"),クラス・種目リスト!$A$2:$AF$48,26,FALSE),"-")</f>
        <v>-</v>
      </c>
      <c r="EJ47" s="186" t="str">
        <f t="array" aca="1" ref="EJ47" ca="1">IFERROR(VLOOKUP(INDIRECT("AV47"),クラス・種目リスト!$A$2:$AF$48,27,FALSE),"-")</f>
        <v>-</v>
      </c>
      <c r="EK47" s="186" t="str">
        <f t="array" aca="1" ref="EK47" ca="1">IFERROR(VLOOKUP(INDIRECT("AV47"),クラス・種目リスト!$A$2:$AF$48,28,FALSE),"-")</f>
        <v>-</v>
      </c>
      <c r="EL47" s="186" t="str">
        <f t="array" aca="1" ref="EL47" ca="1">IFERROR(VLOOKUP(INDIRECT("AV47"),クラス・種目リスト!$A$2:$AF$48,29,FALSE),"-")</f>
        <v>-</v>
      </c>
      <c r="EM47" s="186" t="str">
        <f t="array" aca="1" ref="EM47" ca="1">IFERROR(VLOOKUP(INDIRECT("AV47"),クラス・種目リスト!$A$2:$AF$48,30,FALSE),"-")</f>
        <v>-</v>
      </c>
      <c r="EN47" s="186" t="str">
        <f t="array" aca="1" ref="EN47" ca="1">IFERROR(VLOOKUP(INDIRECT("AV47"),クラス・種目リスト!$A$2:$AF$48,31,FALSE),"-")</f>
        <v>-</v>
      </c>
      <c r="EO47" s="186" t="str">
        <f t="array" aca="1" ref="EO47" ca="1">IFERROR(VLOOKUP(INDIRECT("AV47"),クラス・種目リスト!$A$2:$AF$48,32,FALSE),"-")</f>
        <v>-</v>
      </c>
      <c r="EP47" s="186">
        <f t="shared" ca="1" si="6"/>
        <v>0</v>
      </c>
      <c r="EQ47" s="186"/>
      <c r="ER47" s="186"/>
      <c r="ES47" s="186"/>
      <c r="ET47" s="186"/>
      <c r="EV47" s="39">
        <f t="array" aca="1" ref="EV47" ca="1">IF(INDIRECT("O47")="-",0,COUNTA(INDIRECT("O47")))+IF(INDIRECT("Y47")="-",0,COUNTA(INDIRECT("Y47")))+IF(INDIRECT("AM47")="-",0,COUNTA(INDIRECT("AM47")))+IF(INDIRECT("AW47")="-",0,COUNTA(INDIRECT("AW47")))</f>
        <v>0</v>
      </c>
    </row>
    <row r="48" spans="1:152" ht="19.5" customHeight="1" x14ac:dyDescent="0.15">
      <c r="A48" s="72" t="s">
        <v>3</v>
      </c>
      <c r="B48" s="73" t="str">
        <f t="shared" si="4"/>
        <v/>
      </c>
      <c r="C48" s="74"/>
      <c r="D48" s="80"/>
      <c r="E48" s="81"/>
      <c r="F48" s="77"/>
      <c r="G48" s="78"/>
      <c r="H48" s="79"/>
      <c r="I48" s="121" t="str">
        <f t="shared" si="7"/>
        <v/>
      </c>
      <c r="J48" s="122" t="str">
        <f t="shared" si="8"/>
        <v/>
      </c>
      <c r="K48" s="128"/>
      <c r="L48" s="122" t="str">
        <f t="shared" si="9"/>
        <v/>
      </c>
      <c r="M48" s="125"/>
      <c r="N48" s="125"/>
      <c r="O48" s="126"/>
      <c r="P48" s="127"/>
      <c r="Q48" s="143"/>
      <c r="R48" s="127"/>
      <c r="S48" s="144"/>
      <c r="T48" s="127"/>
      <c r="U48" s="144"/>
      <c r="V48" s="145" t="str">
        <f t="shared" si="13"/>
        <v/>
      </c>
      <c r="W48" s="148"/>
      <c r="X48" s="149"/>
      <c r="Y48" s="126"/>
      <c r="Z48" s="127"/>
      <c r="AA48" s="143"/>
      <c r="AB48" s="157"/>
      <c r="AC48" s="144"/>
      <c r="AD48" s="158"/>
      <c r="AE48" s="144"/>
      <c r="AF48" s="145" t="str">
        <f t="shared" si="14"/>
        <v/>
      </c>
      <c r="AG48" s="146"/>
      <c r="AH48" s="147"/>
      <c r="AI48" s="174" t="str">
        <f t="shared" si="10"/>
        <v>-</v>
      </c>
      <c r="AJ48" s="79"/>
      <c r="AK48" s="52"/>
      <c r="AL48" s="159"/>
      <c r="AM48" s="59"/>
      <c r="AN48" s="112"/>
      <c r="AO48" s="112"/>
      <c r="AP48" s="112"/>
      <c r="AQ48" s="112"/>
      <c r="AR48" s="112"/>
      <c r="AS48" s="112"/>
      <c r="AT48" s="59"/>
      <c r="AU48" s="59"/>
      <c r="AV48" s="159"/>
      <c r="AW48" s="59"/>
      <c r="AX48" s="112"/>
      <c r="AY48" s="112"/>
      <c r="AZ48" s="112"/>
      <c r="BA48" s="112"/>
      <c r="BB48" s="112"/>
      <c r="BC48" s="112"/>
      <c r="BD48" s="59"/>
      <c r="BE48" s="146"/>
      <c r="BF48" s="212"/>
      <c r="BG48" s="174" t="str">
        <f t="shared" si="11"/>
        <v>-</v>
      </c>
      <c r="BH48" s="174" t="str">
        <f t="array" aca="1" ref="BH48" ca="1">IF(INDIRECT("D48")="","",IFERROR(HLOOKUP($E$4,$BL$2:$BW$3,2,FALSE),""))</f>
        <v/>
      </c>
      <c r="BI48" s="52"/>
      <c r="BJ48" s="87"/>
      <c r="BK48" s="213" t="str">
        <f t="array" aca="1" ref="BK48" ca="1">IF(クラス・種目リスト!$J$78=1,$C$4&amp;INDIRECT("$C48")&amp;RIGHT(INDIRECT("$H48"),1),$C$4&amp;INDIRECT("$C48"))</f>
        <v>小学</v>
      </c>
      <c r="BL48" s="214" t="str">
        <f ca="1">IFERROR(VLOOKUP($BK48,クラス・種目リスト!$A$67:$H$82,3,FALSE),"-")</f>
        <v>-</v>
      </c>
      <c r="BM48" s="214" t="str">
        <f ca="1">IFERROR(VLOOKUP($BK48,クラス・種目リスト!$A$67:$H$82,4,FALSE),"-")</f>
        <v>-</v>
      </c>
      <c r="BN48" s="214" t="str">
        <f ca="1">IFERROR(VLOOKUP($BK48,クラス・種目リスト!$A$67:$H$82,5,FALSE),"-")</f>
        <v>-</v>
      </c>
      <c r="BO48" s="214" t="str">
        <f ca="1">IFERROR(VLOOKUP($BK48,クラス・種目リスト!$A$67:$H$82,6,FALSE),"-")</f>
        <v>-</v>
      </c>
      <c r="BP48" s="214" t="str">
        <f ca="1">IFERROR(VLOOKUP($BK48,クラス・種目リスト!$A$67:$H$82,7,FALSE),"-")</f>
        <v>-</v>
      </c>
      <c r="BQ48" s="214" t="str">
        <f ca="1">IFERROR(VLOOKUP($BK48,クラス・種目リスト!$A$67:$H$82,8,FALSE),"-")</f>
        <v>-</v>
      </c>
      <c r="BR48" s="243"/>
      <c r="BS48" s="186" t="str">
        <f t="array" aca="1" ref="BS48" ca="1">IFERROR(VLOOKUP(INDIRECT("N48"),クラス・種目リスト!$A$2:$AF$48,3,FALSE),"-")</f>
        <v>-</v>
      </c>
      <c r="BT48" s="186" t="str">
        <f t="array" aca="1" ref="BT48" ca="1">IFERROR(VLOOKUP(INDIRECT("N48"),クラス・種目リスト!$A$2:$AF$48,4,FALSE),"-")</f>
        <v>-</v>
      </c>
      <c r="BU48" s="186" t="str">
        <f t="array" aca="1" ref="BU48" ca="1">IFERROR(VLOOKUP(INDIRECT("N48"),クラス・種目リスト!$A$2:$AF$48,5,FALSE),"-")</f>
        <v>-</v>
      </c>
      <c r="BV48" s="186" t="str">
        <f t="array" aca="1" ref="BV48" ca="1">IFERROR(VLOOKUP(INDIRECT("N48"),クラス・種目リスト!$A$2:$AF$48,6,FALSE),"-")</f>
        <v>-</v>
      </c>
      <c r="BW48" s="186" t="str">
        <f t="array" aca="1" ref="BW48" ca="1">IFERROR(VLOOKUP(INDIRECT("N48"),クラス・種目リスト!$A$2:$AF$48,7,FALSE),"-")</f>
        <v>-</v>
      </c>
      <c r="BX48" s="186" t="str">
        <f t="array" aca="1" ref="BX48" ca="1">IFERROR(VLOOKUP(INDIRECT("N48"),クラス・種目リスト!$A$2:$AF$48,8,FALSE),"-")</f>
        <v>-</v>
      </c>
      <c r="BY48" s="186" t="str">
        <f t="array" aca="1" ref="BY48" ca="1">IFERROR(VLOOKUP(INDIRECT("N48"),クラス・種目リスト!$A$2:$AF$48,9,FALSE),"-")</f>
        <v>-</v>
      </c>
      <c r="BZ48" s="186" t="str">
        <f t="array" aca="1" ref="BZ48" ca="1">IFERROR(VLOOKUP(INDIRECT("N48"),クラス・種目リスト!$A$2:$AF$48,10,FALSE),"-")</f>
        <v>-</v>
      </c>
      <c r="CA48" s="186" t="str">
        <f t="array" aca="1" ref="CA48" ca="1">IFERROR(VLOOKUP(INDIRECT("N48"),クラス・種目リスト!$A$2:$AF$48,11,FALSE),"-")</f>
        <v>-</v>
      </c>
      <c r="CB48" s="186" t="str">
        <f t="array" aca="1" ref="CB48" ca="1">IFERROR(VLOOKUP(INDIRECT("N48"),クラス・種目リスト!$A$2:$AF$48,12,FALSE),"-")</f>
        <v>-</v>
      </c>
      <c r="CC48" s="186" t="str">
        <f t="array" aca="1" ref="CC48" ca="1">IFERROR(VLOOKUP(INDIRECT("N48"),クラス・種目リスト!$A$2:$AF$48,13,FALSE),"-")</f>
        <v>-</v>
      </c>
      <c r="CD48" s="186" t="str">
        <f t="array" aca="1" ref="CD48" ca="1">IFERROR(VLOOKUP(INDIRECT("N48"),クラス・種目リスト!$A$2:$AF$48,14,FALSE),"-")</f>
        <v>-</v>
      </c>
      <c r="CE48" s="186" t="str">
        <f t="array" aca="1" ref="CE48" ca="1">IFERROR(VLOOKUP(INDIRECT("N48"),クラス・種目リスト!$A$2:$AF$48,15,FALSE),"-")</f>
        <v>-</v>
      </c>
      <c r="CF48" s="186" t="str">
        <f t="array" aca="1" ref="CF48" ca="1">IFERROR(VLOOKUP(INDIRECT("N48"),クラス・種目リスト!$A$2:$AF$48,16,FALSE),"-")</f>
        <v>-</v>
      </c>
      <c r="CG48" s="186" t="str">
        <f t="array" aca="1" ref="CG48" ca="1">IFERROR(VLOOKUP(INDIRECT("N48"),クラス・種目リスト!$A$2:$AF$48,17,FALSE),"-")</f>
        <v>-</v>
      </c>
      <c r="CH48" s="186">
        <f t="shared" ca="1" si="15"/>
        <v>0</v>
      </c>
      <c r="CI48" s="186"/>
      <c r="CJ48" s="186"/>
      <c r="CK48" s="186"/>
      <c r="CL48" s="186"/>
      <c r="CM48" s="186" t="str">
        <f t="array" aca="1" ref="CM48" ca="1">IFERROR(VLOOKUP(INDIRECT("X48"),クラス・種目リスト!$A$2:$AF$48,3,FALSE),"-")</f>
        <v>-</v>
      </c>
      <c r="CN48" s="186" t="str">
        <f t="array" aca="1" ref="CN48" ca="1">IFERROR(VLOOKUP(INDIRECT("X48"),クラス・種目リスト!$A$2:$AF$48,4,FALSE),"-")</f>
        <v>-</v>
      </c>
      <c r="CO48" s="186" t="str">
        <f t="array" aca="1" ref="CO48" ca="1">IFERROR(VLOOKUP(INDIRECT("X48"),クラス・種目リスト!$A$2:$AF$48,5,FALSE),"-")</f>
        <v>-</v>
      </c>
      <c r="CP48" s="186" t="str">
        <f t="array" aca="1" ref="CP48" ca="1">IFERROR(VLOOKUP(INDIRECT("X48"),クラス・種目リスト!$A$2:$AF$48,6,FALSE),"-")</f>
        <v>-</v>
      </c>
      <c r="CQ48" s="186" t="str">
        <f t="array" aca="1" ref="CQ48" ca="1">IFERROR(VLOOKUP(INDIRECT("X48"),クラス・種目リスト!$A$2:$AF$48,7,FALSE),"-")</f>
        <v>-</v>
      </c>
      <c r="CR48" s="186" t="str">
        <f t="array" aca="1" ref="CR48" ca="1">IFERROR(VLOOKUP(INDIRECT("X48"),クラス・種目リスト!$A$2:$AF$48,8,FALSE),"-")</f>
        <v>-</v>
      </c>
      <c r="CS48" s="186" t="str">
        <f t="array" aca="1" ref="CS48" ca="1">IFERROR(VLOOKUP(INDIRECT("X48"),クラス・種目リスト!$A$2:$AF$48,9,FALSE),"-")</f>
        <v>-</v>
      </c>
      <c r="CT48" s="186" t="str">
        <f t="array" aca="1" ref="CT48" ca="1">IFERROR(VLOOKUP(INDIRECT("X48"),クラス・種目リスト!$A$2:$AF$48,10,FALSE),"-")</f>
        <v>-</v>
      </c>
      <c r="CU48" s="186" t="str">
        <f t="array" aca="1" ref="CU48" ca="1">IFERROR(VLOOKUP(INDIRECT("X48"),クラス・種目リスト!$A$2:$AF$48,11,FALSE),"-")</f>
        <v>-</v>
      </c>
      <c r="CV48" s="186" t="str">
        <f t="array" aca="1" ref="CV48" ca="1">IFERROR(VLOOKUP(INDIRECT("X48"),クラス・種目リスト!$A$2:$AF$48,12,FALSE),"-")</f>
        <v>-</v>
      </c>
      <c r="CW48" s="186" t="str">
        <f t="array" aca="1" ref="CW48" ca="1">IFERROR(VLOOKUP(INDIRECT("X48"),クラス・種目リスト!$A$2:$AF$48,13,FALSE),"-")</f>
        <v>-</v>
      </c>
      <c r="CX48" s="186" t="str">
        <f t="array" aca="1" ref="CX48" ca="1">IFERROR(VLOOKUP(INDIRECT("X48"),クラス・種目リスト!$A$2:$AF$48,14,FALSE),"-")</f>
        <v>-</v>
      </c>
      <c r="CY48" s="186" t="str">
        <f t="array" aca="1" ref="CY48" ca="1">IFERROR(VLOOKUP(INDIRECT("X48"),クラス・種目リスト!$A$2:$AF$48,15,FALSE),"-")</f>
        <v>-</v>
      </c>
      <c r="CZ48" s="186" t="str">
        <f t="array" aca="1" ref="CZ48" ca="1">IFERROR(VLOOKUP(INDIRECT("X48"),クラス・種目リスト!$A$2:$AF$48,16,FALSE),"-")</f>
        <v>-</v>
      </c>
      <c r="DA48" s="186" t="str">
        <f t="array" aca="1" ref="DA48" ca="1">IFERROR(VLOOKUP(INDIRECT("X48"),クラス・種目リスト!$A$2:$AF$48,17,FALSE),"-")</f>
        <v>-</v>
      </c>
      <c r="DB48" s="186">
        <f t="shared" ca="1" si="12"/>
        <v>0</v>
      </c>
      <c r="DC48" s="186"/>
      <c r="DD48" s="186"/>
      <c r="DE48" s="186"/>
      <c r="DF48" s="186"/>
      <c r="DG48" s="186" t="str">
        <f t="array" aca="1" ref="DG48" ca="1">IFERROR(VLOOKUP(INDIRECT("AL48"),クラス・種目リスト!$A$2:$AF$48,18,FALSE),"-")</f>
        <v>-</v>
      </c>
      <c r="DH48" s="186" t="str">
        <f t="array" aca="1" ref="DH48" ca="1">IFERROR(VLOOKUP(INDIRECT("AL48"),クラス・種目リスト!$A$2:$AF$48,19,FALSE),"-")</f>
        <v>-</v>
      </c>
      <c r="DI48" s="186" t="str">
        <f t="array" aca="1" ref="DI48" ca="1">IFERROR(VLOOKUP(INDIRECT("AL48"),クラス・種目リスト!$A$2:$AF$48,20,FALSE),"-")</f>
        <v>-</v>
      </c>
      <c r="DJ48" s="186" t="str">
        <f t="array" aca="1" ref="DJ48" ca="1">IFERROR(VLOOKUP(INDIRECT("AL48"),クラス・種目リスト!$A$2:$AF$48,21,FALSE),"-")</f>
        <v>-</v>
      </c>
      <c r="DK48" s="186" t="str">
        <f t="array" aca="1" ref="DK48" ca="1">IFERROR(VLOOKUP(INDIRECT("AL48"),クラス・種目リスト!$A$2:$AF$48,22,FALSE),"-")</f>
        <v>-</v>
      </c>
      <c r="DL48" s="186" t="str">
        <f t="array" aca="1" ref="DL48" ca="1">IFERROR(VLOOKUP(INDIRECT("AL48"),クラス・種目リスト!$A$2:$AF$48,23,FALSE),"-")</f>
        <v>-</v>
      </c>
      <c r="DM48" s="186" t="str">
        <f t="array" aca="1" ref="DM48" ca="1">IFERROR(VLOOKUP(INDIRECT("AL48"),クラス・種目リスト!$A$2:$AF$48,24,FALSE),"-")</f>
        <v>-</v>
      </c>
      <c r="DN48" s="186" t="str">
        <f t="array" aca="1" ref="DN48" ca="1">IFERROR(VLOOKUP(INDIRECT("AL48"),クラス・種目リスト!$A$2:$AF$48,25,FALSE),"-")</f>
        <v>-</v>
      </c>
      <c r="DO48" s="186" t="str">
        <f t="array" aca="1" ref="DO48" ca="1">IFERROR(VLOOKUP(INDIRECT("AL48"),クラス・種目リスト!$A$2:$AF$48,26,FALSE),"-")</f>
        <v>-</v>
      </c>
      <c r="DP48" s="186" t="str">
        <f t="array" aca="1" ref="DP48" ca="1">IFERROR(VLOOKUP(INDIRECT("AL48"),クラス・種目リスト!$A$2:$AF$48,27,FALSE),"-")</f>
        <v>-</v>
      </c>
      <c r="DQ48" s="186" t="str">
        <f t="array" aca="1" ref="DQ48" ca="1">IFERROR(VLOOKUP(INDIRECT("AL48"),クラス・種目リスト!$A$2:$AF$48,28,FALSE),"-")</f>
        <v>-</v>
      </c>
      <c r="DR48" s="186" t="str">
        <f t="array" aca="1" ref="DR48" ca="1">IFERROR(VLOOKUP(INDIRECT("AL48"),クラス・種目リスト!$A$2:$AF$48,29,FALSE),"-")</f>
        <v>-</v>
      </c>
      <c r="DS48" s="186" t="str">
        <f t="array" aca="1" ref="DS48" ca="1">IFERROR(VLOOKUP(INDIRECT("AL48"),クラス・種目リスト!$A$2:$AF$48,30,FALSE),"-")</f>
        <v>-</v>
      </c>
      <c r="DT48" s="186" t="str">
        <f t="array" aca="1" ref="DT48" ca="1">IFERROR(VLOOKUP(INDIRECT("AL48"),クラス・種目リスト!$A$2:$AF$48,31,FALSE),"-")</f>
        <v>-</v>
      </c>
      <c r="DU48" s="186" t="str">
        <f t="array" aca="1" ref="DU48" ca="1">IFERROR(VLOOKUP(INDIRECT("AL48"),クラス・種目リスト!$A$2:$AF$48,32,FALSE),"-")</f>
        <v>-</v>
      </c>
      <c r="DV48" s="186">
        <f t="shared" ca="1" si="5"/>
        <v>0</v>
      </c>
      <c r="EA48" s="186" t="str">
        <f t="array" aca="1" ref="EA48" ca="1">IFERROR(VLOOKUP(INDIRECT("AV48"),クラス・種目リスト!$A$2:$AF$48,18,FALSE),"-")</f>
        <v>-</v>
      </c>
      <c r="EB48" s="186" t="str">
        <f t="array" aca="1" ref="EB48" ca="1">IFERROR(VLOOKUP(INDIRECT("AV48"),クラス・種目リスト!$A$2:$AF$48,19,FALSE),"-")</f>
        <v>-</v>
      </c>
      <c r="EC48" s="186" t="str">
        <f t="array" aca="1" ref="EC48" ca="1">IFERROR(VLOOKUP(INDIRECT("AV48"),クラス・種目リスト!$A$2:$AF$48,20,FALSE),"-")</f>
        <v>-</v>
      </c>
      <c r="ED48" s="186" t="str">
        <f t="array" aca="1" ref="ED48" ca="1">IFERROR(VLOOKUP(INDIRECT("AV48"),クラス・種目リスト!$A$2:$AF$48,21,FALSE),"-")</f>
        <v>-</v>
      </c>
      <c r="EE48" s="186" t="str">
        <f t="array" aca="1" ref="EE48" ca="1">IFERROR(VLOOKUP(INDIRECT("AV48"),クラス・種目リスト!$A$2:$AF$48,22,FALSE),"-")</f>
        <v>-</v>
      </c>
      <c r="EF48" s="186" t="str">
        <f t="array" aca="1" ref="EF48" ca="1">IFERROR(VLOOKUP(INDIRECT("AV48"),クラス・種目リスト!$A$2:$AF$48,23,FALSE),"-")</f>
        <v>-</v>
      </c>
      <c r="EG48" s="186" t="str">
        <f t="array" aca="1" ref="EG48" ca="1">IFERROR(VLOOKUP(INDIRECT("AV48"),クラス・種目リスト!$A$2:$AF$48,24,FALSE),"-")</f>
        <v>-</v>
      </c>
      <c r="EH48" s="186" t="str">
        <f t="array" aca="1" ref="EH48" ca="1">IFERROR(VLOOKUP(INDIRECT("AV48"),クラス・種目リスト!$A$2:$AF$48,25,FALSE),"-")</f>
        <v>-</v>
      </c>
      <c r="EI48" s="186" t="str">
        <f t="array" aca="1" ref="EI48" ca="1">IFERROR(VLOOKUP(INDIRECT("AV48"),クラス・種目リスト!$A$2:$AF$48,26,FALSE),"-")</f>
        <v>-</v>
      </c>
      <c r="EJ48" s="186" t="str">
        <f t="array" aca="1" ref="EJ48" ca="1">IFERROR(VLOOKUP(INDIRECT("AV48"),クラス・種目リスト!$A$2:$AF$48,27,FALSE),"-")</f>
        <v>-</v>
      </c>
      <c r="EK48" s="186" t="str">
        <f t="array" aca="1" ref="EK48" ca="1">IFERROR(VLOOKUP(INDIRECT("AV48"),クラス・種目リスト!$A$2:$AF$48,28,FALSE),"-")</f>
        <v>-</v>
      </c>
      <c r="EL48" s="186" t="str">
        <f t="array" aca="1" ref="EL48" ca="1">IFERROR(VLOOKUP(INDIRECT("AV48"),クラス・種目リスト!$A$2:$AF$48,29,FALSE),"-")</f>
        <v>-</v>
      </c>
      <c r="EM48" s="186" t="str">
        <f t="array" aca="1" ref="EM48" ca="1">IFERROR(VLOOKUP(INDIRECT("AV48"),クラス・種目リスト!$A$2:$AF$48,30,FALSE),"-")</f>
        <v>-</v>
      </c>
      <c r="EN48" s="186" t="str">
        <f t="array" aca="1" ref="EN48" ca="1">IFERROR(VLOOKUP(INDIRECT("AV48"),クラス・種目リスト!$A$2:$AF$48,31,FALSE),"-")</f>
        <v>-</v>
      </c>
      <c r="EO48" s="186" t="str">
        <f t="array" aca="1" ref="EO48" ca="1">IFERROR(VLOOKUP(INDIRECT("AV48"),クラス・種目リスト!$A$2:$AF$48,32,FALSE),"-")</f>
        <v>-</v>
      </c>
      <c r="EP48" s="186">
        <f t="shared" ca="1" si="6"/>
        <v>0</v>
      </c>
      <c r="EQ48" s="186"/>
      <c r="ER48" s="186"/>
      <c r="ES48" s="186"/>
      <c r="ET48" s="186"/>
      <c r="EV48" s="39">
        <f t="array" aca="1" ref="EV48" ca="1">IF(INDIRECT("O48")="-",0,COUNTA(INDIRECT("O48")))+IF(INDIRECT("Y48")="-",0,COUNTA(INDIRECT("Y48")))+IF(INDIRECT("AM48")="-",0,COUNTA(INDIRECT("AM48")))+IF(INDIRECT("AW48")="-",0,COUNTA(INDIRECT("AW48")))</f>
        <v>0</v>
      </c>
    </row>
    <row r="49" spans="1:152" ht="19.5" customHeight="1" x14ac:dyDescent="0.15">
      <c r="A49" s="72" t="s">
        <v>3</v>
      </c>
      <c r="B49" s="73" t="str">
        <f t="shared" si="4"/>
        <v/>
      </c>
      <c r="C49" s="85"/>
      <c r="D49" s="75"/>
      <c r="E49" s="76"/>
      <c r="F49" s="82"/>
      <c r="G49" s="83"/>
      <c r="H49" s="84"/>
      <c r="I49" s="121" t="str">
        <f t="shared" si="7"/>
        <v/>
      </c>
      <c r="J49" s="122" t="str">
        <f t="shared" si="8"/>
        <v/>
      </c>
      <c r="K49" s="129"/>
      <c r="L49" s="122" t="str">
        <f t="shared" si="9"/>
        <v/>
      </c>
      <c r="M49" s="130"/>
      <c r="N49" s="125"/>
      <c r="O49" s="126"/>
      <c r="P49" s="127"/>
      <c r="Q49" s="143"/>
      <c r="R49" s="127"/>
      <c r="S49" s="144"/>
      <c r="T49" s="127"/>
      <c r="U49" s="144"/>
      <c r="V49" s="145" t="str">
        <f t="shared" si="13"/>
        <v/>
      </c>
      <c r="W49" s="148"/>
      <c r="X49" s="149"/>
      <c r="Y49" s="126"/>
      <c r="Z49" s="127"/>
      <c r="AA49" s="143"/>
      <c r="AB49" s="157"/>
      <c r="AC49" s="144"/>
      <c r="AD49" s="158"/>
      <c r="AE49" s="144"/>
      <c r="AF49" s="145" t="str">
        <f t="shared" si="14"/>
        <v/>
      </c>
      <c r="AG49" s="146"/>
      <c r="AH49" s="147"/>
      <c r="AI49" s="174" t="str">
        <f t="shared" si="10"/>
        <v>-</v>
      </c>
      <c r="AJ49" s="176"/>
      <c r="AK49" s="52"/>
      <c r="AL49" s="159"/>
      <c r="AM49" s="59"/>
      <c r="AN49" s="112"/>
      <c r="AO49" s="112"/>
      <c r="AP49" s="112"/>
      <c r="AQ49" s="112"/>
      <c r="AR49" s="112"/>
      <c r="AS49" s="112"/>
      <c r="AT49" s="59"/>
      <c r="AU49" s="59"/>
      <c r="AV49" s="159"/>
      <c r="AW49" s="59"/>
      <c r="AX49" s="112"/>
      <c r="AY49" s="112"/>
      <c r="AZ49" s="112"/>
      <c r="BA49" s="112"/>
      <c r="BB49" s="112"/>
      <c r="BC49" s="112"/>
      <c r="BD49" s="59"/>
      <c r="BE49" s="146"/>
      <c r="BF49" s="212"/>
      <c r="BG49" s="174" t="str">
        <f t="shared" si="11"/>
        <v>-</v>
      </c>
      <c r="BH49" s="174" t="str">
        <f t="array" aca="1" ref="BH49" ca="1">IF(INDIRECT("D49")="","",IFERROR(HLOOKUP($E$4,$BL$2:$BW$3,2,FALSE),""))</f>
        <v/>
      </c>
      <c r="BI49" s="52"/>
      <c r="BJ49" s="215"/>
      <c r="BK49" s="213" t="str">
        <f t="array" aca="1" ref="BK49" ca="1">IF(クラス・種目リスト!$J$78=1,$C$4&amp;INDIRECT("$C49")&amp;RIGHT(INDIRECT("$H49"),1),$C$4&amp;INDIRECT("$C49"))</f>
        <v>小学</v>
      </c>
      <c r="BL49" s="214" t="str">
        <f ca="1">IFERROR(VLOOKUP($BK49,クラス・種目リスト!$A$67:$H$82,3,FALSE),"-")</f>
        <v>-</v>
      </c>
      <c r="BM49" s="214" t="str">
        <f ca="1">IFERROR(VLOOKUP($BK49,クラス・種目リスト!$A$67:$H$82,4,FALSE),"-")</f>
        <v>-</v>
      </c>
      <c r="BN49" s="214" t="str">
        <f ca="1">IFERROR(VLOOKUP($BK49,クラス・種目リスト!$A$67:$H$82,5,FALSE),"-")</f>
        <v>-</v>
      </c>
      <c r="BO49" s="214" t="str">
        <f ca="1">IFERROR(VLOOKUP($BK49,クラス・種目リスト!$A$67:$H$82,6,FALSE),"-")</f>
        <v>-</v>
      </c>
      <c r="BP49" s="214" t="str">
        <f ca="1">IFERROR(VLOOKUP($BK49,クラス・種目リスト!$A$67:$H$82,7,FALSE),"-")</f>
        <v>-</v>
      </c>
      <c r="BQ49" s="214" t="str">
        <f ca="1">IFERROR(VLOOKUP($BK49,クラス・種目リスト!$A$67:$H$82,8,FALSE),"-")</f>
        <v>-</v>
      </c>
      <c r="BR49" s="243"/>
      <c r="BS49" s="186" t="str">
        <f t="array" aca="1" ref="BS49" ca="1">IFERROR(VLOOKUP(INDIRECT("N49"),クラス・種目リスト!$A$2:$AF$48,3,FALSE),"-")</f>
        <v>-</v>
      </c>
      <c r="BT49" s="186" t="str">
        <f t="array" aca="1" ref="BT49" ca="1">IFERROR(VLOOKUP(INDIRECT("N49"),クラス・種目リスト!$A$2:$AF$48,4,FALSE),"-")</f>
        <v>-</v>
      </c>
      <c r="BU49" s="186" t="str">
        <f t="array" aca="1" ref="BU49" ca="1">IFERROR(VLOOKUP(INDIRECT("N49"),クラス・種目リスト!$A$2:$AF$48,5,FALSE),"-")</f>
        <v>-</v>
      </c>
      <c r="BV49" s="186" t="str">
        <f t="array" aca="1" ref="BV49" ca="1">IFERROR(VLOOKUP(INDIRECT("N49"),クラス・種目リスト!$A$2:$AF$48,6,FALSE),"-")</f>
        <v>-</v>
      </c>
      <c r="BW49" s="186" t="str">
        <f t="array" aca="1" ref="BW49" ca="1">IFERROR(VLOOKUP(INDIRECT("N49"),クラス・種目リスト!$A$2:$AF$48,7,FALSE),"-")</f>
        <v>-</v>
      </c>
      <c r="BX49" s="186" t="str">
        <f t="array" aca="1" ref="BX49" ca="1">IFERROR(VLOOKUP(INDIRECT("N49"),クラス・種目リスト!$A$2:$AF$48,8,FALSE),"-")</f>
        <v>-</v>
      </c>
      <c r="BY49" s="186" t="str">
        <f t="array" aca="1" ref="BY49" ca="1">IFERROR(VLOOKUP(INDIRECT("N49"),クラス・種目リスト!$A$2:$AF$48,9,FALSE),"-")</f>
        <v>-</v>
      </c>
      <c r="BZ49" s="186" t="str">
        <f t="array" aca="1" ref="BZ49" ca="1">IFERROR(VLOOKUP(INDIRECT("N49"),クラス・種目リスト!$A$2:$AF$48,10,FALSE),"-")</f>
        <v>-</v>
      </c>
      <c r="CA49" s="186" t="str">
        <f t="array" aca="1" ref="CA49" ca="1">IFERROR(VLOOKUP(INDIRECT("N49"),クラス・種目リスト!$A$2:$AF$48,11,FALSE),"-")</f>
        <v>-</v>
      </c>
      <c r="CB49" s="186" t="str">
        <f t="array" aca="1" ref="CB49" ca="1">IFERROR(VLOOKUP(INDIRECT("N49"),クラス・種目リスト!$A$2:$AF$48,12,FALSE),"-")</f>
        <v>-</v>
      </c>
      <c r="CC49" s="186" t="str">
        <f t="array" aca="1" ref="CC49" ca="1">IFERROR(VLOOKUP(INDIRECT("N49"),クラス・種目リスト!$A$2:$AF$48,13,FALSE),"-")</f>
        <v>-</v>
      </c>
      <c r="CD49" s="186" t="str">
        <f t="array" aca="1" ref="CD49" ca="1">IFERROR(VLOOKUP(INDIRECT("N49"),クラス・種目リスト!$A$2:$AF$48,14,FALSE),"-")</f>
        <v>-</v>
      </c>
      <c r="CE49" s="186" t="str">
        <f t="array" aca="1" ref="CE49" ca="1">IFERROR(VLOOKUP(INDIRECT("N49"),クラス・種目リスト!$A$2:$AF$48,15,FALSE),"-")</f>
        <v>-</v>
      </c>
      <c r="CF49" s="186" t="str">
        <f t="array" aca="1" ref="CF49" ca="1">IFERROR(VLOOKUP(INDIRECT("N49"),クラス・種目リスト!$A$2:$AF$48,16,FALSE),"-")</f>
        <v>-</v>
      </c>
      <c r="CG49" s="186" t="str">
        <f t="array" aca="1" ref="CG49" ca="1">IFERROR(VLOOKUP(INDIRECT("N49"),クラス・種目リスト!$A$2:$AF$48,17,FALSE),"-")</f>
        <v>-</v>
      </c>
      <c r="CH49" s="186">
        <f t="shared" ca="1" si="15"/>
        <v>0</v>
      </c>
      <c r="CI49" s="186"/>
      <c r="CJ49" s="186"/>
      <c r="CK49" s="186"/>
      <c r="CL49" s="186"/>
      <c r="CM49" s="186" t="str">
        <f t="array" aca="1" ref="CM49" ca="1">IFERROR(VLOOKUP(INDIRECT("X49"),クラス・種目リスト!$A$2:$AF$48,3,FALSE),"-")</f>
        <v>-</v>
      </c>
      <c r="CN49" s="186" t="str">
        <f t="array" aca="1" ref="CN49" ca="1">IFERROR(VLOOKUP(INDIRECT("X49"),クラス・種目リスト!$A$2:$AF$48,4,FALSE),"-")</f>
        <v>-</v>
      </c>
      <c r="CO49" s="186" t="str">
        <f t="array" aca="1" ref="CO49" ca="1">IFERROR(VLOOKUP(INDIRECT("X49"),クラス・種目リスト!$A$2:$AF$48,5,FALSE),"-")</f>
        <v>-</v>
      </c>
      <c r="CP49" s="186" t="str">
        <f t="array" aca="1" ref="CP49" ca="1">IFERROR(VLOOKUP(INDIRECT("X49"),クラス・種目リスト!$A$2:$AF$48,6,FALSE),"-")</f>
        <v>-</v>
      </c>
      <c r="CQ49" s="186" t="str">
        <f t="array" aca="1" ref="CQ49" ca="1">IFERROR(VLOOKUP(INDIRECT("X49"),クラス・種目リスト!$A$2:$AF$48,7,FALSE),"-")</f>
        <v>-</v>
      </c>
      <c r="CR49" s="186" t="str">
        <f t="array" aca="1" ref="CR49" ca="1">IFERROR(VLOOKUP(INDIRECT("X49"),クラス・種目リスト!$A$2:$AF$48,8,FALSE),"-")</f>
        <v>-</v>
      </c>
      <c r="CS49" s="186" t="str">
        <f t="array" aca="1" ref="CS49" ca="1">IFERROR(VLOOKUP(INDIRECT("X49"),クラス・種目リスト!$A$2:$AF$48,9,FALSE),"-")</f>
        <v>-</v>
      </c>
      <c r="CT49" s="186" t="str">
        <f t="array" aca="1" ref="CT49" ca="1">IFERROR(VLOOKUP(INDIRECT("X49"),クラス・種目リスト!$A$2:$AF$48,10,FALSE),"-")</f>
        <v>-</v>
      </c>
      <c r="CU49" s="186" t="str">
        <f t="array" aca="1" ref="CU49" ca="1">IFERROR(VLOOKUP(INDIRECT("X49"),クラス・種目リスト!$A$2:$AF$48,11,FALSE),"-")</f>
        <v>-</v>
      </c>
      <c r="CV49" s="186" t="str">
        <f t="array" aca="1" ref="CV49" ca="1">IFERROR(VLOOKUP(INDIRECT("X49"),クラス・種目リスト!$A$2:$AF$48,12,FALSE),"-")</f>
        <v>-</v>
      </c>
      <c r="CW49" s="186" t="str">
        <f t="array" aca="1" ref="CW49" ca="1">IFERROR(VLOOKUP(INDIRECT("X49"),クラス・種目リスト!$A$2:$AF$48,13,FALSE),"-")</f>
        <v>-</v>
      </c>
      <c r="CX49" s="186" t="str">
        <f t="array" aca="1" ref="CX49" ca="1">IFERROR(VLOOKUP(INDIRECT("X49"),クラス・種目リスト!$A$2:$AF$48,14,FALSE),"-")</f>
        <v>-</v>
      </c>
      <c r="CY49" s="186" t="str">
        <f t="array" aca="1" ref="CY49" ca="1">IFERROR(VLOOKUP(INDIRECT("X49"),クラス・種目リスト!$A$2:$AF$48,15,FALSE),"-")</f>
        <v>-</v>
      </c>
      <c r="CZ49" s="186" t="str">
        <f t="array" aca="1" ref="CZ49" ca="1">IFERROR(VLOOKUP(INDIRECT("X49"),クラス・種目リスト!$A$2:$AF$48,16,FALSE),"-")</f>
        <v>-</v>
      </c>
      <c r="DA49" s="186" t="str">
        <f t="array" aca="1" ref="DA49" ca="1">IFERROR(VLOOKUP(INDIRECT("X49"),クラス・種目リスト!$A$2:$AF$48,17,FALSE),"-")</f>
        <v>-</v>
      </c>
      <c r="DB49" s="186">
        <f t="shared" ca="1" si="12"/>
        <v>0</v>
      </c>
      <c r="DC49" s="186"/>
      <c r="DD49" s="186"/>
      <c r="DE49" s="186"/>
      <c r="DF49" s="186"/>
      <c r="DG49" s="186" t="str">
        <f t="array" aca="1" ref="DG49" ca="1">IFERROR(VLOOKUP(INDIRECT("AL49"),クラス・種目リスト!$A$2:$AF$48,18,FALSE),"-")</f>
        <v>-</v>
      </c>
      <c r="DH49" s="186" t="str">
        <f t="array" aca="1" ref="DH49" ca="1">IFERROR(VLOOKUP(INDIRECT("AL49"),クラス・種目リスト!$A$2:$AF$48,19,FALSE),"-")</f>
        <v>-</v>
      </c>
      <c r="DI49" s="186" t="str">
        <f t="array" aca="1" ref="DI49" ca="1">IFERROR(VLOOKUP(INDIRECT("AL49"),クラス・種目リスト!$A$2:$AF$48,20,FALSE),"-")</f>
        <v>-</v>
      </c>
      <c r="DJ49" s="186" t="str">
        <f t="array" aca="1" ref="DJ49" ca="1">IFERROR(VLOOKUP(INDIRECT("AL49"),クラス・種目リスト!$A$2:$AF$48,21,FALSE),"-")</f>
        <v>-</v>
      </c>
      <c r="DK49" s="186" t="str">
        <f t="array" aca="1" ref="DK49" ca="1">IFERROR(VLOOKUP(INDIRECT("AL49"),クラス・種目リスト!$A$2:$AF$48,22,FALSE),"-")</f>
        <v>-</v>
      </c>
      <c r="DL49" s="186" t="str">
        <f t="array" aca="1" ref="DL49" ca="1">IFERROR(VLOOKUP(INDIRECT("AL49"),クラス・種目リスト!$A$2:$AF$48,23,FALSE),"-")</f>
        <v>-</v>
      </c>
      <c r="DM49" s="186" t="str">
        <f t="array" aca="1" ref="DM49" ca="1">IFERROR(VLOOKUP(INDIRECT("AL49"),クラス・種目リスト!$A$2:$AF$48,24,FALSE),"-")</f>
        <v>-</v>
      </c>
      <c r="DN49" s="186" t="str">
        <f t="array" aca="1" ref="DN49" ca="1">IFERROR(VLOOKUP(INDIRECT("AL49"),クラス・種目リスト!$A$2:$AF$48,25,FALSE),"-")</f>
        <v>-</v>
      </c>
      <c r="DO49" s="186" t="str">
        <f t="array" aca="1" ref="DO49" ca="1">IFERROR(VLOOKUP(INDIRECT("AL49"),クラス・種目リスト!$A$2:$AF$48,26,FALSE),"-")</f>
        <v>-</v>
      </c>
      <c r="DP49" s="186" t="str">
        <f t="array" aca="1" ref="DP49" ca="1">IFERROR(VLOOKUP(INDIRECT("AL49"),クラス・種目リスト!$A$2:$AF$48,27,FALSE),"-")</f>
        <v>-</v>
      </c>
      <c r="DQ49" s="186" t="str">
        <f t="array" aca="1" ref="DQ49" ca="1">IFERROR(VLOOKUP(INDIRECT("AL49"),クラス・種目リスト!$A$2:$AF$48,28,FALSE),"-")</f>
        <v>-</v>
      </c>
      <c r="DR49" s="186" t="str">
        <f t="array" aca="1" ref="DR49" ca="1">IFERROR(VLOOKUP(INDIRECT("AL49"),クラス・種目リスト!$A$2:$AF$48,29,FALSE),"-")</f>
        <v>-</v>
      </c>
      <c r="DS49" s="186" t="str">
        <f t="array" aca="1" ref="DS49" ca="1">IFERROR(VLOOKUP(INDIRECT("AL49"),クラス・種目リスト!$A$2:$AF$48,30,FALSE),"-")</f>
        <v>-</v>
      </c>
      <c r="DT49" s="186" t="str">
        <f t="array" aca="1" ref="DT49" ca="1">IFERROR(VLOOKUP(INDIRECT("AL49"),クラス・種目リスト!$A$2:$AF$48,31,FALSE),"-")</f>
        <v>-</v>
      </c>
      <c r="DU49" s="186" t="str">
        <f t="array" aca="1" ref="DU49" ca="1">IFERROR(VLOOKUP(INDIRECT("AL49"),クラス・種目リスト!$A$2:$AF$48,32,FALSE),"-")</f>
        <v>-</v>
      </c>
      <c r="DV49" s="186">
        <f t="shared" ca="1" si="5"/>
        <v>0</v>
      </c>
      <c r="EA49" s="186" t="str">
        <f t="array" aca="1" ref="EA49" ca="1">IFERROR(VLOOKUP(INDIRECT("AV49"),クラス・種目リスト!$A$2:$AF$48,18,FALSE),"-")</f>
        <v>-</v>
      </c>
      <c r="EB49" s="186" t="str">
        <f t="array" aca="1" ref="EB49" ca="1">IFERROR(VLOOKUP(INDIRECT("AV49"),クラス・種目リスト!$A$2:$AF$48,19,FALSE),"-")</f>
        <v>-</v>
      </c>
      <c r="EC49" s="186" t="str">
        <f t="array" aca="1" ref="EC49" ca="1">IFERROR(VLOOKUP(INDIRECT("AV49"),クラス・種目リスト!$A$2:$AF$48,20,FALSE),"-")</f>
        <v>-</v>
      </c>
      <c r="ED49" s="186" t="str">
        <f t="array" aca="1" ref="ED49" ca="1">IFERROR(VLOOKUP(INDIRECT("AV49"),クラス・種目リスト!$A$2:$AF$48,21,FALSE),"-")</f>
        <v>-</v>
      </c>
      <c r="EE49" s="186" t="str">
        <f t="array" aca="1" ref="EE49" ca="1">IFERROR(VLOOKUP(INDIRECT("AV49"),クラス・種目リスト!$A$2:$AF$48,22,FALSE),"-")</f>
        <v>-</v>
      </c>
      <c r="EF49" s="186" t="str">
        <f t="array" aca="1" ref="EF49" ca="1">IFERROR(VLOOKUP(INDIRECT("AV49"),クラス・種目リスト!$A$2:$AF$48,23,FALSE),"-")</f>
        <v>-</v>
      </c>
      <c r="EG49" s="186" t="str">
        <f t="array" aca="1" ref="EG49" ca="1">IFERROR(VLOOKUP(INDIRECT("AV49"),クラス・種目リスト!$A$2:$AF$48,24,FALSE),"-")</f>
        <v>-</v>
      </c>
      <c r="EH49" s="186" t="str">
        <f t="array" aca="1" ref="EH49" ca="1">IFERROR(VLOOKUP(INDIRECT("AV49"),クラス・種目リスト!$A$2:$AF$48,25,FALSE),"-")</f>
        <v>-</v>
      </c>
      <c r="EI49" s="186" t="str">
        <f t="array" aca="1" ref="EI49" ca="1">IFERROR(VLOOKUP(INDIRECT("AV49"),クラス・種目リスト!$A$2:$AF$48,26,FALSE),"-")</f>
        <v>-</v>
      </c>
      <c r="EJ49" s="186" t="str">
        <f t="array" aca="1" ref="EJ49" ca="1">IFERROR(VLOOKUP(INDIRECT("AV49"),クラス・種目リスト!$A$2:$AF$48,27,FALSE),"-")</f>
        <v>-</v>
      </c>
      <c r="EK49" s="186" t="str">
        <f t="array" aca="1" ref="EK49" ca="1">IFERROR(VLOOKUP(INDIRECT("AV49"),クラス・種目リスト!$A$2:$AF$48,28,FALSE),"-")</f>
        <v>-</v>
      </c>
      <c r="EL49" s="186" t="str">
        <f t="array" aca="1" ref="EL49" ca="1">IFERROR(VLOOKUP(INDIRECT("AV49"),クラス・種目リスト!$A$2:$AF$48,29,FALSE),"-")</f>
        <v>-</v>
      </c>
      <c r="EM49" s="186" t="str">
        <f t="array" aca="1" ref="EM49" ca="1">IFERROR(VLOOKUP(INDIRECT("AV49"),クラス・種目リスト!$A$2:$AF$48,30,FALSE),"-")</f>
        <v>-</v>
      </c>
      <c r="EN49" s="186" t="str">
        <f t="array" aca="1" ref="EN49" ca="1">IFERROR(VLOOKUP(INDIRECT("AV49"),クラス・種目リスト!$A$2:$AF$48,31,FALSE),"-")</f>
        <v>-</v>
      </c>
      <c r="EO49" s="186" t="str">
        <f t="array" aca="1" ref="EO49" ca="1">IFERROR(VLOOKUP(INDIRECT("AV49"),クラス・種目リスト!$A$2:$AF$48,32,FALSE),"-")</f>
        <v>-</v>
      </c>
      <c r="EP49" s="186">
        <f t="shared" ca="1" si="6"/>
        <v>0</v>
      </c>
      <c r="EQ49" s="186"/>
      <c r="ER49" s="186"/>
      <c r="ES49" s="186"/>
      <c r="ET49" s="186"/>
      <c r="EV49" s="39">
        <f t="array" aca="1" ref="EV49" ca="1">IF(INDIRECT("O49")="-",0,COUNTA(INDIRECT("O49")))+IF(INDIRECT("Y49")="-",0,COUNTA(INDIRECT("Y49")))+IF(INDIRECT("AM49")="-",0,COUNTA(INDIRECT("AM49")))+IF(INDIRECT("AW49")="-",0,COUNTA(INDIRECT("AW49")))</f>
        <v>0</v>
      </c>
    </row>
    <row r="50" spans="1:152" ht="19.5" customHeight="1" x14ac:dyDescent="0.15">
      <c r="A50" s="72" t="s">
        <v>3</v>
      </c>
      <c r="B50" s="73" t="str">
        <f t="shared" si="4"/>
        <v/>
      </c>
      <c r="C50" s="74"/>
      <c r="D50" s="80"/>
      <c r="E50" s="81"/>
      <c r="F50" s="82"/>
      <c r="G50" s="83"/>
      <c r="H50" s="84"/>
      <c r="I50" s="121" t="str">
        <f t="shared" si="7"/>
        <v/>
      </c>
      <c r="J50" s="122" t="str">
        <f t="shared" si="8"/>
        <v/>
      </c>
      <c r="K50" s="128"/>
      <c r="L50" s="122" t="str">
        <f t="shared" si="9"/>
        <v/>
      </c>
      <c r="M50" s="125"/>
      <c r="N50" s="125"/>
      <c r="O50" s="126"/>
      <c r="P50" s="127"/>
      <c r="Q50" s="143"/>
      <c r="R50" s="127"/>
      <c r="S50" s="144"/>
      <c r="T50" s="127"/>
      <c r="U50" s="144"/>
      <c r="V50" s="145" t="str">
        <f t="shared" si="13"/>
        <v/>
      </c>
      <c r="W50" s="148"/>
      <c r="X50" s="149"/>
      <c r="Y50" s="126"/>
      <c r="Z50" s="127"/>
      <c r="AA50" s="143"/>
      <c r="AB50" s="157"/>
      <c r="AC50" s="144"/>
      <c r="AD50" s="158"/>
      <c r="AE50" s="144"/>
      <c r="AF50" s="145" t="str">
        <f t="shared" si="14"/>
        <v/>
      </c>
      <c r="AG50" s="146"/>
      <c r="AH50" s="147"/>
      <c r="AI50" s="174" t="str">
        <f t="shared" si="10"/>
        <v>-</v>
      </c>
      <c r="AJ50" s="79"/>
      <c r="AK50" s="52"/>
      <c r="AL50" s="159"/>
      <c r="AM50" s="59"/>
      <c r="AN50" s="112"/>
      <c r="AO50" s="112"/>
      <c r="AP50" s="112"/>
      <c r="AQ50" s="112"/>
      <c r="AR50" s="112"/>
      <c r="AS50" s="112"/>
      <c r="AT50" s="59"/>
      <c r="AU50" s="59"/>
      <c r="AV50" s="159"/>
      <c r="AW50" s="59"/>
      <c r="AX50" s="112"/>
      <c r="AY50" s="112"/>
      <c r="AZ50" s="112"/>
      <c r="BA50" s="112"/>
      <c r="BB50" s="112"/>
      <c r="BC50" s="112"/>
      <c r="BD50" s="59"/>
      <c r="BE50" s="146"/>
      <c r="BF50" s="212"/>
      <c r="BG50" s="174" t="str">
        <f t="shared" si="11"/>
        <v>-</v>
      </c>
      <c r="BH50" s="174" t="str">
        <f t="array" aca="1" ref="BH50" ca="1">IF(INDIRECT("D50")="","",IFERROR(HLOOKUP($E$4,$BL$2:$BW$3,2,FALSE),""))</f>
        <v/>
      </c>
      <c r="BI50" s="52"/>
      <c r="BJ50" s="215"/>
      <c r="BK50" s="213" t="str">
        <f t="array" aca="1" ref="BK50" ca="1">IF(クラス・種目リスト!$J$78=1,$C$4&amp;INDIRECT("$C50")&amp;RIGHT(INDIRECT("$H50"),1),$C$4&amp;INDIRECT("$C50"))</f>
        <v>小学</v>
      </c>
      <c r="BL50" s="214" t="str">
        <f ca="1">IFERROR(VLOOKUP($BK50,クラス・種目リスト!$A$67:$H$82,3,FALSE),"-")</f>
        <v>-</v>
      </c>
      <c r="BM50" s="214" t="str">
        <f ca="1">IFERROR(VLOOKUP($BK50,クラス・種目リスト!$A$67:$H$82,4,FALSE),"-")</f>
        <v>-</v>
      </c>
      <c r="BN50" s="214" t="str">
        <f ca="1">IFERROR(VLOOKUP($BK50,クラス・種目リスト!$A$67:$H$82,5,FALSE),"-")</f>
        <v>-</v>
      </c>
      <c r="BO50" s="214" t="str">
        <f ca="1">IFERROR(VLOOKUP($BK50,クラス・種目リスト!$A$67:$H$82,6,FALSE),"-")</f>
        <v>-</v>
      </c>
      <c r="BP50" s="214" t="str">
        <f ca="1">IFERROR(VLOOKUP($BK50,クラス・種目リスト!$A$67:$H$82,7,FALSE),"-")</f>
        <v>-</v>
      </c>
      <c r="BQ50" s="214" t="str">
        <f ca="1">IFERROR(VLOOKUP($BK50,クラス・種目リスト!$A$67:$H$82,8,FALSE),"-")</f>
        <v>-</v>
      </c>
      <c r="BR50" s="243"/>
      <c r="BS50" s="186" t="str">
        <f t="array" aca="1" ref="BS50" ca="1">IFERROR(VLOOKUP(INDIRECT("N50"),クラス・種目リスト!$A$2:$AF$48,3,FALSE),"-")</f>
        <v>-</v>
      </c>
      <c r="BT50" s="186" t="str">
        <f t="array" aca="1" ref="BT50" ca="1">IFERROR(VLOOKUP(INDIRECT("N50"),クラス・種目リスト!$A$2:$AF$48,4,FALSE),"-")</f>
        <v>-</v>
      </c>
      <c r="BU50" s="186" t="str">
        <f t="array" aca="1" ref="BU50" ca="1">IFERROR(VLOOKUP(INDIRECT("N50"),クラス・種目リスト!$A$2:$AF$48,5,FALSE),"-")</f>
        <v>-</v>
      </c>
      <c r="BV50" s="186" t="str">
        <f t="array" aca="1" ref="BV50" ca="1">IFERROR(VLOOKUP(INDIRECT("N50"),クラス・種目リスト!$A$2:$AF$48,6,FALSE),"-")</f>
        <v>-</v>
      </c>
      <c r="BW50" s="186" t="str">
        <f t="array" aca="1" ref="BW50" ca="1">IFERROR(VLOOKUP(INDIRECT("N50"),クラス・種目リスト!$A$2:$AF$48,7,FALSE),"-")</f>
        <v>-</v>
      </c>
      <c r="BX50" s="186" t="str">
        <f t="array" aca="1" ref="BX50" ca="1">IFERROR(VLOOKUP(INDIRECT("N50"),クラス・種目リスト!$A$2:$AF$48,8,FALSE),"-")</f>
        <v>-</v>
      </c>
      <c r="BY50" s="186" t="str">
        <f t="array" aca="1" ref="BY50" ca="1">IFERROR(VLOOKUP(INDIRECT("N50"),クラス・種目リスト!$A$2:$AF$48,9,FALSE),"-")</f>
        <v>-</v>
      </c>
      <c r="BZ50" s="186" t="str">
        <f t="array" aca="1" ref="BZ50" ca="1">IFERROR(VLOOKUP(INDIRECT("N50"),クラス・種目リスト!$A$2:$AF$48,10,FALSE),"-")</f>
        <v>-</v>
      </c>
      <c r="CA50" s="186" t="str">
        <f t="array" aca="1" ref="CA50" ca="1">IFERROR(VLOOKUP(INDIRECT("N50"),クラス・種目リスト!$A$2:$AF$48,11,FALSE),"-")</f>
        <v>-</v>
      </c>
      <c r="CB50" s="186" t="str">
        <f t="array" aca="1" ref="CB50" ca="1">IFERROR(VLOOKUP(INDIRECT("N50"),クラス・種目リスト!$A$2:$AF$48,12,FALSE),"-")</f>
        <v>-</v>
      </c>
      <c r="CC50" s="186" t="str">
        <f t="array" aca="1" ref="CC50" ca="1">IFERROR(VLOOKUP(INDIRECT("N50"),クラス・種目リスト!$A$2:$AF$48,13,FALSE),"-")</f>
        <v>-</v>
      </c>
      <c r="CD50" s="186" t="str">
        <f t="array" aca="1" ref="CD50" ca="1">IFERROR(VLOOKUP(INDIRECT("N50"),クラス・種目リスト!$A$2:$AF$48,14,FALSE),"-")</f>
        <v>-</v>
      </c>
      <c r="CE50" s="186" t="str">
        <f t="array" aca="1" ref="CE50" ca="1">IFERROR(VLOOKUP(INDIRECT("N50"),クラス・種目リスト!$A$2:$AF$48,15,FALSE),"-")</f>
        <v>-</v>
      </c>
      <c r="CF50" s="186" t="str">
        <f t="array" aca="1" ref="CF50" ca="1">IFERROR(VLOOKUP(INDIRECT("N50"),クラス・種目リスト!$A$2:$AF$48,16,FALSE),"-")</f>
        <v>-</v>
      </c>
      <c r="CG50" s="186" t="str">
        <f t="array" aca="1" ref="CG50" ca="1">IFERROR(VLOOKUP(INDIRECT("N50"),クラス・種目リスト!$A$2:$AF$48,17,FALSE),"-")</f>
        <v>-</v>
      </c>
      <c r="CH50" s="186">
        <f t="shared" ca="1" si="15"/>
        <v>0</v>
      </c>
      <c r="CI50" s="186"/>
      <c r="CJ50" s="186"/>
      <c r="CK50" s="186"/>
      <c r="CL50" s="186"/>
      <c r="CM50" s="186" t="str">
        <f t="array" aca="1" ref="CM50" ca="1">IFERROR(VLOOKUP(INDIRECT("X50"),クラス・種目リスト!$A$2:$AF$48,3,FALSE),"-")</f>
        <v>-</v>
      </c>
      <c r="CN50" s="186" t="str">
        <f t="array" aca="1" ref="CN50" ca="1">IFERROR(VLOOKUP(INDIRECT("X50"),クラス・種目リスト!$A$2:$AF$48,4,FALSE),"-")</f>
        <v>-</v>
      </c>
      <c r="CO50" s="186" t="str">
        <f t="array" aca="1" ref="CO50" ca="1">IFERROR(VLOOKUP(INDIRECT("X50"),クラス・種目リスト!$A$2:$AF$48,5,FALSE),"-")</f>
        <v>-</v>
      </c>
      <c r="CP50" s="186" t="str">
        <f t="array" aca="1" ref="CP50" ca="1">IFERROR(VLOOKUP(INDIRECT("X50"),クラス・種目リスト!$A$2:$AF$48,6,FALSE),"-")</f>
        <v>-</v>
      </c>
      <c r="CQ50" s="186" t="str">
        <f t="array" aca="1" ref="CQ50" ca="1">IFERROR(VLOOKUP(INDIRECT("X50"),クラス・種目リスト!$A$2:$AF$48,7,FALSE),"-")</f>
        <v>-</v>
      </c>
      <c r="CR50" s="186" t="str">
        <f t="array" aca="1" ref="CR50" ca="1">IFERROR(VLOOKUP(INDIRECT("X50"),クラス・種目リスト!$A$2:$AF$48,8,FALSE),"-")</f>
        <v>-</v>
      </c>
      <c r="CS50" s="186" t="str">
        <f t="array" aca="1" ref="CS50" ca="1">IFERROR(VLOOKUP(INDIRECT("X50"),クラス・種目リスト!$A$2:$AF$48,9,FALSE),"-")</f>
        <v>-</v>
      </c>
      <c r="CT50" s="186" t="str">
        <f t="array" aca="1" ref="CT50" ca="1">IFERROR(VLOOKUP(INDIRECT("X50"),クラス・種目リスト!$A$2:$AF$48,10,FALSE),"-")</f>
        <v>-</v>
      </c>
      <c r="CU50" s="186" t="str">
        <f t="array" aca="1" ref="CU50" ca="1">IFERROR(VLOOKUP(INDIRECT("X50"),クラス・種目リスト!$A$2:$AF$48,11,FALSE),"-")</f>
        <v>-</v>
      </c>
      <c r="CV50" s="186" t="str">
        <f t="array" aca="1" ref="CV50" ca="1">IFERROR(VLOOKUP(INDIRECT("X50"),クラス・種目リスト!$A$2:$AF$48,12,FALSE),"-")</f>
        <v>-</v>
      </c>
      <c r="CW50" s="186" t="str">
        <f t="array" aca="1" ref="CW50" ca="1">IFERROR(VLOOKUP(INDIRECT("X50"),クラス・種目リスト!$A$2:$AF$48,13,FALSE),"-")</f>
        <v>-</v>
      </c>
      <c r="CX50" s="186" t="str">
        <f t="array" aca="1" ref="CX50" ca="1">IFERROR(VLOOKUP(INDIRECT("X50"),クラス・種目リスト!$A$2:$AF$48,14,FALSE),"-")</f>
        <v>-</v>
      </c>
      <c r="CY50" s="186" t="str">
        <f t="array" aca="1" ref="CY50" ca="1">IFERROR(VLOOKUP(INDIRECT("X50"),クラス・種目リスト!$A$2:$AF$48,15,FALSE),"-")</f>
        <v>-</v>
      </c>
      <c r="CZ50" s="186" t="str">
        <f t="array" aca="1" ref="CZ50" ca="1">IFERROR(VLOOKUP(INDIRECT("X50"),クラス・種目リスト!$A$2:$AF$48,16,FALSE),"-")</f>
        <v>-</v>
      </c>
      <c r="DA50" s="186" t="str">
        <f t="array" aca="1" ref="DA50" ca="1">IFERROR(VLOOKUP(INDIRECT("X50"),クラス・種目リスト!$A$2:$AF$48,17,FALSE),"-")</f>
        <v>-</v>
      </c>
      <c r="DB50" s="186">
        <f t="shared" ca="1" si="12"/>
        <v>0</v>
      </c>
      <c r="DC50" s="186"/>
      <c r="DD50" s="186"/>
      <c r="DE50" s="186"/>
      <c r="DF50" s="186"/>
      <c r="DG50" s="186" t="str">
        <f t="array" aca="1" ref="DG50" ca="1">IFERROR(VLOOKUP(INDIRECT("AL50"),クラス・種目リスト!$A$2:$AF$48,18,FALSE),"-")</f>
        <v>-</v>
      </c>
      <c r="DH50" s="186" t="str">
        <f t="array" aca="1" ref="DH50" ca="1">IFERROR(VLOOKUP(INDIRECT("AL50"),クラス・種目リスト!$A$2:$AF$48,19,FALSE),"-")</f>
        <v>-</v>
      </c>
      <c r="DI50" s="186" t="str">
        <f t="array" aca="1" ref="DI50" ca="1">IFERROR(VLOOKUP(INDIRECT("AL50"),クラス・種目リスト!$A$2:$AF$48,20,FALSE),"-")</f>
        <v>-</v>
      </c>
      <c r="DJ50" s="186" t="str">
        <f t="array" aca="1" ref="DJ50" ca="1">IFERROR(VLOOKUP(INDIRECT("AL50"),クラス・種目リスト!$A$2:$AF$48,21,FALSE),"-")</f>
        <v>-</v>
      </c>
      <c r="DK50" s="186" t="str">
        <f t="array" aca="1" ref="DK50" ca="1">IFERROR(VLOOKUP(INDIRECT("AL50"),クラス・種目リスト!$A$2:$AF$48,22,FALSE),"-")</f>
        <v>-</v>
      </c>
      <c r="DL50" s="186" t="str">
        <f t="array" aca="1" ref="DL50" ca="1">IFERROR(VLOOKUP(INDIRECT("AL50"),クラス・種目リスト!$A$2:$AF$48,23,FALSE),"-")</f>
        <v>-</v>
      </c>
      <c r="DM50" s="186" t="str">
        <f t="array" aca="1" ref="DM50" ca="1">IFERROR(VLOOKUP(INDIRECT("AL50"),クラス・種目リスト!$A$2:$AF$48,24,FALSE),"-")</f>
        <v>-</v>
      </c>
      <c r="DN50" s="186" t="str">
        <f t="array" aca="1" ref="DN50" ca="1">IFERROR(VLOOKUP(INDIRECT("AL50"),クラス・種目リスト!$A$2:$AF$48,25,FALSE),"-")</f>
        <v>-</v>
      </c>
      <c r="DO50" s="186" t="str">
        <f t="array" aca="1" ref="DO50" ca="1">IFERROR(VLOOKUP(INDIRECT("AL50"),クラス・種目リスト!$A$2:$AF$48,26,FALSE),"-")</f>
        <v>-</v>
      </c>
      <c r="DP50" s="186" t="str">
        <f t="array" aca="1" ref="DP50" ca="1">IFERROR(VLOOKUP(INDIRECT("AL50"),クラス・種目リスト!$A$2:$AF$48,27,FALSE),"-")</f>
        <v>-</v>
      </c>
      <c r="DQ50" s="186" t="str">
        <f t="array" aca="1" ref="DQ50" ca="1">IFERROR(VLOOKUP(INDIRECT("AL50"),クラス・種目リスト!$A$2:$AF$48,28,FALSE),"-")</f>
        <v>-</v>
      </c>
      <c r="DR50" s="186" t="str">
        <f t="array" aca="1" ref="DR50" ca="1">IFERROR(VLOOKUP(INDIRECT("AL50"),クラス・種目リスト!$A$2:$AF$48,29,FALSE),"-")</f>
        <v>-</v>
      </c>
      <c r="DS50" s="186" t="str">
        <f t="array" aca="1" ref="DS50" ca="1">IFERROR(VLOOKUP(INDIRECT("AL50"),クラス・種目リスト!$A$2:$AF$48,30,FALSE),"-")</f>
        <v>-</v>
      </c>
      <c r="DT50" s="186" t="str">
        <f t="array" aca="1" ref="DT50" ca="1">IFERROR(VLOOKUP(INDIRECT("AL50"),クラス・種目リスト!$A$2:$AF$48,31,FALSE),"-")</f>
        <v>-</v>
      </c>
      <c r="DU50" s="186" t="str">
        <f t="array" aca="1" ref="DU50" ca="1">IFERROR(VLOOKUP(INDIRECT("AL50"),クラス・種目リスト!$A$2:$AF$48,32,FALSE),"-")</f>
        <v>-</v>
      </c>
      <c r="DV50" s="186">
        <f t="shared" ca="1" si="5"/>
        <v>0</v>
      </c>
      <c r="EA50" s="186" t="str">
        <f t="array" aca="1" ref="EA50" ca="1">IFERROR(VLOOKUP(INDIRECT("AV50"),クラス・種目リスト!$A$2:$AF$48,18,FALSE),"-")</f>
        <v>-</v>
      </c>
      <c r="EB50" s="186" t="str">
        <f t="array" aca="1" ref="EB50" ca="1">IFERROR(VLOOKUP(INDIRECT("AV50"),クラス・種目リスト!$A$2:$AF$48,19,FALSE),"-")</f>
        <v>-</v>
      </c>
      <c r="EC50" s="186" t="str">
        <f t="array" aca="1" ref="EC50" ca="1">IFERROR(VLOOKUP(INDIRECT("AV50"),クラス・種目リスト!$A$2:$AF$48,20,FALSE),"-")</f>
        <v>-</v>
      </c>
      <c r="ED50" s="186" t="str">
        <f t="array" aca="1" ref="ED50" ca="1">IFERROR(VLOOKUP(INDIRECT("AV50"),クラス・種目リスト!$A$2:$AF$48,21,FALSE),"-")</f>
        <v>-</v>
      </c>
      <c r="EE50" s="186" t="str">
        <f t="array" aca="1" ref="EE50" ca="1">IFERROR(VLOOKUP(INDIRECT("AV50"),クラス・種目リスト!$A$2:$AF$48,22,FALSE),"-")</f>
        <v>-</v>
      </c>
      <c r="EF50" s="186" t="str">
        <f t="array" aca="1" ref="EF50" ca="1">IFERROR(VLOOKUP(INDIRECT("AV50"),クラス・種目リスト!$A$2:$AF$48,23,FALSE),"-")</f>
        <v>-</v>
      </c>
      <c r="EG50" s="186" t="str">
        <f t="array" aca="1" ref="EG50" ca="1">IFERROR(VLOOKUP(INDIRECT("AV50"),クラス・種目リスト!$A$2:$AF$48,24,FALSE),"-")</f>
        <v>-</v>
      </c>
      <c r="EH50" s="186" t="str">
        <f t="array" aca="1" ref="EH50" ca="1">IFERROR(VLOOKUP(INDIRECT("AV50"),クラス・種目リスト!$A$2:$AF$48,25,FALSE),"-")</f>
        <v>-</v>
      </c>
      <c r="EI50" s="186" t="str">
        <f t="array" aca="1" ref="EI50" ca="1">IFERROR(VLOOKUP(INDIRECT("AV50"),クラス・種目リスト!$A$2:$AF$48,26,FALSE),"-")</f>
        <v>-</v>
      </c>
      <c r="EJ50" s="186" t="str">
        <f t="array" aca="1" ref="EJ50" ca="1">IFERROR(VLOOKUP(INDIRECT("AV50"),クラス・種目リスト!$A$2:$AF$48,27,FALSE),"-")</f>
        <v>-</v>
      </c>
      <c r="EK50" s="186" t="str">
        <f t="array" aca="1" ref="EK50" ca="1">IFERROR(VLOOKUP(INDIRECT("AV50"),クラス・種目リスト!$A$2:$AF$48,28,FALSE),"-")</f>
        <v>-</v>
      </c>
      <c r="EL50" s="186" t="str">
        <f t="array" aca="1" ref="EL50" ca="1">IFERROR(VLOOKUP(INDIRECT("AV50"),クラス・種目リスト!$A$2:$AF$48,29,FALSE),"-")</f>
        <v>-</v>
      </c>
      <c r="EM50" s="186" t="str">
        <f t="array" aca="1" ref="EM50" ca="1">IFERROR(VLOOKUP(INDIRECT("AV50"),クラス・種目リスト!$A$2:$AF$48,30,FALSE),"-")</f>
        <v>-</v>
      </c>
      <c r="EN50" s="186" t="str">
        <f t="array" aca="1" ref="EN50" ca="1">IFERROR(VLOOKUP(INDIRECT("AV50"),クラス・種目リスト!$A$2:$AF$48,31,FALSE),"-")</f>
        <v>-</v>
      </c>
      <c r="EO50" s="186" t="str">
        <f t="array" aca="1" ref="EO50" ca="1">IFERROR(VLOOKUP(INDIRECT("AV50"),クラス・種目リスト!$A$2:$AF$48,32,FALSE),"-")</f>
        <v>-</v>
      </c>
      <c r="EP50" s="186">
        <f t="shared" ca="1" si="6"/>
        <v>0</v>
      </c>
      <c r="EQ50" s="186"/>
      <c r="ER50" s="186"/>
      <c r="ES50" s="186"/>
      <c r="ET50" s="186"/>
      <c r="EV50" s="39">
        <f t="array" aca="1" ref="EV50" ca="1">IF(INDIRECT("O50")="-",0,COUNTA(INDIRECT("O50")))+IF(INDIRECT("Y50")="-",0,COUNTA(INDIRECT("Y50")))+IF(INDIRECT("AM50")="-",0,COUNTA(INDIRECT("AM50")))+IF(INDIRECT("AW50")="-",0,COUNTA(INDIRECT("AW50")))</f>
        <v>0</v>
      </c>
    </row>
    <row r="51" spans="1:152" ht="19.5" customHeight="1" x14ac:dyDescent="0.15">
      <c r="A51" s="72" t="s">
        <v>3</v>
      </c>
      <c r="B51" s="73" t="str">
        <f t="shared" si="4"/>
        <v/>
      </c>
      <c r="C51" s="74"/>
      <c r="D51" s="75"/>
      <c r="E51" s="76"/>
      <c r="F51" s="82"/>
      <c r="G51" s="83"/>
      <c r="H51" s="84"/>
      <c r="I51" s="121" t="str">
        <f t="shared" si="7"/>
        <v/>
      </c>
      <c r="J51" s="122" t="str">
        <f t="shared" si="8"/>
        <v/>
      </c>
      <c r="K51" s="128"/>
      <c r="L51" s="122" t="str">
        <f t="shared" si="9"/>
        <v/>
      </c>
      <c r="M51" s="125"/>
      <c r="N51" s="125"/>
      <c r="O51" s="126"/>
      <c r="P51" s="127"/>
      <c r="Q51" s="143"/>
      <c r="R51" s="127"/>
      <c r="S51" s="144"/>
      <c r="T51" s="127"/>
      <c r="U51" s="144"/>
      <c r="V51" s="145" t="str">
        <f t="shared" si="13"/>
        <v/>
      </c>
      <c r="W51" s="148"/>
      <c r="X51" s="149"/>
      <c r="Y51" s="126"/>
      <c r="Z51" s="127"/>
      <c r="AA51" s="143"/>
      <c r="AB51" s="157"/>
      <c r="AC51" s="144"/>
      <c r="AD51" s="158"/>
      <c r="AE51" s="144"/>
      <c r="AF51" s="145" t="str">
        <f t="shared" si="14"/>
        <v/>
      </c>
      <c r="AG51" s="146"/>
      <c r="AH51" s="147"/>
      <c r="AI51" s="174" t="str">
        <f t="shared" si="10"/>
        <v>-</v>
      </c>
      <c r="AJ51" s="79"/>
      <c r="AK51" s="52"/>
      <c r="AL51" s="159"/>
      <c r="AM51" s="59"/>
      <c r="AN51" s="112"/>
      <c r="AO51" s="112"/>
      <c r="AP51" s="112"/>
      <c r="AQ51" s="112"/>
      <c r="AR51" s="112"/>
      <c r="AS51" s="112"/>
      <c r="AT51" s="59"/>
      <c r="AU51" s="59"/>
      <c r="AV51" s="159"/>
      <c r="AW51" s="59"/>
      <c r="AX51" s="112"/>
      <c r="AY51" s="112"/>
      <c r="AZ51" s="112"/>
      <c r="BA51" s="112"/>
      <c r="BB51" s="112"/>
      <c r="BC51" s="112"/>
      <c r="BD51" s="59"/>
      <c r="BE51" s="146"/>
      <c r="BF51" s="212"/>
      <c r="BG51" s="174" t="str">
        <f t="shared" si="11"/>
        <v>-</v>
      </c>
      <c r="BH51" s="174" t="str">
        <f t="array" aca="1" ref="BH51" ca="1">IF(INDIRECT("D51")="","",IFERROR(HLOOKUP($E$4,$BL$2:$BW$3,2,FALSE),""))</f>
        <v/>
      </c>
      <c r="BI51" s="52"/>
      <c r="BJ51" s="216"/>
      <c r="BK51" s="213" t="str">
        <f t="array" aca="1" ref="BK51" ca="1">IF(クラス・種目リスト!$J$78=1,$C$4&amp;INDIRECT("$C51")&amp;RIGHT(INDIRECT("$H51"),1),$C$4&amp;INDIRECT("$C51"))</f>
        <v>小学</v>
      </c>
      <c r="BL51" s="214" t="str">
        <f ca="1">IFERROR(VLOOKUP($BK51,クラス・種目リスト!$A$67:$H$82,3,FALSE),"-")</f>
        <v>-</v>
      </c>
      <c r="BM51" s="214" t="str">
        <f ca="1">IFERROR(VLOOKUP($BK51,クラス・種目リスト!$A$67:$H$82,4,FALSE),"-")</f>
        <v>-</v>
      </c>
      <c r="BN51" s="214" t="str">
        <f ca="1">IFERROR(VLOOKUP($BK51,クラス・種目リスト!$A$67:$H$82,5,FALSE),"-")</f>
        <v>-</v>
      </c>
      <c r="BO51" s="214" t="str">
        <f ca="1">IFERROR(VLOOKUP($BK51,クラス・種目リスト!$A$67:$H$82,6,FALSE),"-")</f>
        <v>-</v>
      </c>
      <c r="BP51" s="214" t="str">
        <f ca="1">IFERROR(VLOOKUP($BK51,クラス・種目リスト!$A$67:$H$82,7,FALSE),"-")</f>
        <v>-</v>
      </c>
      <c r="BQ51" s="214" t="str">
        <f ca="1">IFERROR(VLOOKUP($BK51,クラス・種目リスト!$A$67:$H$82,8,FALSE),"-")</f>
        <v>-</v>
      </c>
      <c r="BR51" s="243"/>
      <c r="BS51" s="186" t="str">
        <f t="array" aca="1" ref="BS51" ca="1">IFERROR(VLOOKUP(INDIRECT("N51"),クラス・種目リスト!$A$2:$AF$48,3,FALSE),"-")</f>
        <v>-</v>
      </c>
      <c r="BT51" s="186" t="str">
        <f t="array" aca="1" ref="BT51" ca="1">IFERROR(VLOOKUP(INDIRECT("N51"),クラス・種目リスト!$A$2:$AF$48,4,FALSE),"-")</f>
        <v>-</v>
      </c>
      <c r="BU51" s="186" t="str">
        <f t="array" aca="1" ref="BU51" ca="1">IFERROR(VLOOKUP(INDIRECT("N51"),クラス・種目リスト!$A$2:$AF$48,5,FALSE),"-")</f>
        <v>-</v>
      </c>
      <c r="BV51" s="186" t="str">
        <f t="array" aca="1" ref="BV51" ca="1">IFERROR(VLOOKUP(INDIRECT("N51"),クラス・種目リスト!$A$2:$AF$48,6,FALSE),"-")</f>
        <v>-</v>
      </c>
      <c r="BW51" s="186" t="str">
        <f t="array" aca="1" ref="BW51" ca="1">IFERROR(VLOOKUP(INDIRECT("N51"),クラス・種目リスト!$A$2:$AF$48,7,FALSE),"-")</f>
        <v>-</v>
      </c>
      <c r="BX51" s="186" t="str">
        <f t="array" aca="1" ref="BX51" ca="1">IFERROR(VLOOKUP(INDIRECT("N51"),クラス・種目リスト!$A$2:$AF$48,8,FALSE),"-")</f>
        <v>-</v>
      </c>
      <c r="BY51" s="186" t="str">
        <f t="array" aca="1" ref="BY51" ca="1">IFERROR(VLOOKUP(INDIRECT("N51"),クラス・種目リスト!$A$2:$AF$48,9,FALSE),"-")</f>
        <v>-</v>
      </c>
      <c r="BZ51" s="186" t="str">
        <f t="array" aca="1" ref="BZ51" ca="1">IFERROR(VLOOKUP(INDIRECT("N51"),クラス・種目リスト!$A$2:$AF$48,10,FALSE),"-")</f>
        <v>-</v>
      </c>
      <c r="CA51" s="186" t="str">
        <f t="array" aca="1" ref="CA51" ca="1">IFERROR(VLOOKUP(INDIRECT("N51"),クラス・種目リスト!$A$2:$AF$48,11,FALSE),"-")</f>
        <v>-</v>
      </c>
      <c r="CB51" s="186" t="str">
        <f t="array" aca="1" ref="CB51" ca="1">IFERROR(VLOOKUP(INDIRECT("N51"),クラス・種目リスト!$A$2:$AF$48,12,FALSE),"-")</f>
        <v>-</v>
      </c>
      <c r="CC51" s="186" t="str">
        <f t="array" aca="1" ref="CC51" ca="1">IFERROR(VLOOKUP(INDIRECT("N51"),クラス・種目リスト!$A$2:$AF$48,13,FALSE),"-")</f>
        <v>-</v>
      </c>
      <c r="CD51" s="186" t="str">
        <f t="array" aca="1" ref="CD51" ca="1">IFERROR(VLOOKUP(INDIRECT("N51"),クラス・種目リスト!$A$2:$AF$48,14,FALSE),"-")</f>
        <v>-</v>
      </c>
      <c r="CE51" s="186" t="str">
        <f t="array" aca="1" ref="CE51" ca="1">IFERROR(VLOOKUP(INDIRECT("N51"),クラス・種目リスト!$A$2:$AF$48,15,FALSE),"-")</f>
        <v>-</v>
      </c>
      <c r="CF51" s="186" t="str">
        <f t="array" aca="1" ref="CF51" ca="1">IFERROR(VLOOKUP(INDIRECT("N51"),クラス・種目リスト!$A$2:$AF$48,16,FALSE),"-")</f>
        <v>-</v>
      </c>
      <c r="CG51" s="186" t="str">
        <f t="array" aca="1" ref="CG51" ca="1">IFERROR(VLOOKUP(INDIRECT("N51"),クラス・種目リスト!$A$2:$AF$48,17,FALSE),"-")</f>
        <v>-</v>
      </c>
      <c r="CH51" s="186">
        <f t="shared" ca="1" si="15"/>
        <v>0</v>
      </c>
      <c r="CI51" s="186"/>
      <c r="CJ51" s="186"/>
      <c r="CK51" s="186"/>
      <c r="CL51" s="186"/>
      <c r="CM51" s="186" t="str">
        <f t="array" aca="1" ref="CM51" ca="1">IFERROR(VLOOKUP(INDIRECT("X51"),クラス・種目リスト!$A$2:$AF$48,3,FALSE),"-")</f>
        <v>-</v>
      </c>
      <c r="CN51" s="186" t="str">
        <f t="array" aca="1" ref="CN51" ca="1">IFERROR(VLOOKUP(INDIRECT("X51"),クラス・種目リスト!$A$2:$AF$48,4,FALSE),"-")</f>
        <v>-</v>
      </c>
      <c r="CO51" s="186" t="str">
        <f t="array" aca="1" ref="CO51" ca="1">IFERROR(VLOOKUP(INDIRECT("X51"),クラス・種目リスト!$A$2:$AF$48,5,FALSE),"-")</f>
        <v>-</v>
      </c>
      <c r="CP51" s="186" t="str">
        <f t="array" aca="1" ref="CP51" ca="1">IFERROR(VLOOKUP(INDIRECT("X51"),クラス・種目リスト!$A$2:$AF$48,6,FALSE),"-")</f>
        <v>-</v>
      </c>
      <c r="CQ51" s="186" t="str">
        <f t="array" aca="1" ref="CQ51" ca="1">IFERROR(VLOOKUP(INDIRECT("X51"),クラス・種目リスト!$A$2:$AF$48,7,FALSE),"-")</f>
        <v>-</v>
      </c>
      <c r="CR51" s="186" t="str">
        <f t="array" aca="1" ref="CR51" ca="1">IFERROR(VLOOKUP(INDIRECT("X51"),クラス・種目リスト!$A$2:$AF$48,8,FALSE),"-")</f>
        <v>-</v>
      </c>
      <c r="CS51" s="186" t="str">
        <f t="array" aca="1" ref="CS51" ca="1">IFERROR(VLOOKUP(INDIRECT("X51"),クラス・種目リスト!$A$2:$AF$48,9,FALSE),"-")</f>
        <v>-</v>
      </c>
      <c r="CT51" s="186" t="str">
        <f t="array" aca="1" ref="CT51" ca="1">IFERROR(VLOOKUP(INDIRECT("X51"),クラス・種目リスト!$A$2:$AF$48,10,FALSE),"-")</f>
        <v>-</v>
      </c>
      <c r="CU51" s="186" t="str">
        <f t="array" aca="1" ref="CU51" ca="1">IFERROR(VLOOKUP(INDIRECT("X51"),クラス・種目リスト!$A$2:$AF$48,11,FALSE),"-")</f>
        <v>-</v>
      </c>
      <c r="CV51" s="186" t="str">
        <f t="array" aca="1" ref="CV51" ca="1">IFERROR(VLOOKUP(INDIRECT("X51"),クラス・種目リスト!$A$2:$AF$48,12,FALSE),"-")</f>
        <v>-</v>
      </c>
      <c r="CW51" s="186" t="str">
        <f t="array" aca="1" ref="CW51" ca="1">IFERROR(VLOOKUP(INDIRECT("X51"),クラス・種目リスト!$A$2:$AF$48,13,FALSE),"-")</f>
        <v>-</v>
      </c>
      <c r="CX51" s="186" t="str">
        <f t="array" aca="1" ref="CX51" ca="1">IFERROR(VLOOKUP(INDIRECT("X51"),クラス・種目リスト!$A$2:$AF$48,14,FALSE),"-")</f>
        <v>-</v>
      </c>
      <c r="CY51" s="186" t="str">
        <f t="array" aca="1" ref="CY51" ca="1">IFERROR(VLOOKUP(INDIRECT("X51"),クラス・種目リスト!$A$2:$AF$48,15,FALSE),"-")</f>
        <v>-</v>
      </c>
      <c r="CZ51" s="186" t="str">
        <f t="array" aca="1" ref="CZ51" ca="1">IFERROR(VLOOKUP(INDIRECT("X51"),クラス・種目リスト!$A$2:$AF$48,16,FALSE),"-")</f>
        <v>-</v>
      </c>
      <c r="DA51" s="186" t="str">
        <f t="array" aca="1" ref="DA51" ca="1">IFERROR(VLOOKUP(INDIRECT("X51"),クラス・種目リスト!$A$2:$AF$48,17,FALSE),"-")</f>
        <v>-</v>
      </c>
      <c r="DB51" s="186">
        <f t="shared" ca="1" si="12"/>
        <v>0</v>
      </c>
      <c r="DC51" s="186"/>
      <c r="DD51" s="186"/>
      <c r="DE51" s="186"/>
      <c r="DF51" s="186"/>
      <c r="DG51" s="186" t="str">
        <f t="array" aca="1" ref="DG51" ca="1">IFERROR(VLOOKUP(INDIRECT("AL51"),クラス・種目リスト!$A$2:$AF$48,18,FALSE),"-")</f>
        <v>-</v>
      </c>
      <c r="DH51" s="186" t="str">
        <f t="array" aca="1" ref="DH51" ca="1">IFERROR(VLOOKUP(INDIRECT("AL51"),クラス・種目リスト!$A$2:$AF$48,19,FALSE),"-")</f>
        <v>-</v>
      </c>
      <c r="DI51" s="186" t="str">
        <f t="array" aca="1" ref="DI51" ca="1">IFERROR(VLOOKUP(INDIRECT("AL51"),クラス・種目リスト!$A$2:$AF$48,20,FALSE),"-")</f>
        <v>-</v>
      </c>
      <c r="DJ51" s="186" t="str">
        <f t="array" aca="1" ref="DJ51" ca="1">IFERROR(VLOOKUP(INDIRECT("AL51"),クラス・種目リスト!$A$2:$AF$48,21,FALSE),"-")</f>
        <v>-</v>
      </c>
      <c r="DK51" s="186" t="str">
        <f t="array" aca="1" ref="DK51" ca="1">IFERROR(VLOOKUP(INDIRECT("AL51"),クラス・種目リスト!$A$2:$AF$48,22,FALSE),"-")</f>
        <v>-</v>
      </c>
      <c r="DL51" s="186" t="str">
        <f t="array" aca="1" ref="DL51" ca="1">IFERROR(VLOOKUP(INDIRECT("AL51"),クラス・種目リスト!$A$2:$AF$48,23,FALSE),"-")</f>
        <v>-</v>
      </c>
      <c r="DM51" s="186" t="str">
        <f t="array" aca="1" ref="DM51" ca="1">IFERROR(VLOOKUP(INDIRECT("AL51"),クラス・種目リスト!$A$2:$AF$48,24,FALSE),"-")</f>
        <v>-</v>
      </c>
      <c r="DN51" s="186" t="str">
        <f t="array" aca="1" ref="DN51" ca="1">IFERROR(VLOOKUP(INDIRECT("AL51"),クラス・種目リスト!$A$2:$AF$48,25,FALSE),"-")</f>
        <v>-</v>
      </c>
      <c r="DO51" s="186" t="str">
        <f t="array" aca="1" ref="DO51" ca="1">IFERROR(VLOOKUP(INDIRECT("AL51"),クラス・種目リスト!$A$2:$AF$48,26,FALSE),"-")</f>
        <v>-</v>
      </c>
      <c r="DP51" s="186" t="str">
        <f t="array" aca="1" ref="DP51" ca="1">IFERROR(VLOOKUP(INDIRECT("AL51"),クラス・種目リスト!$A$2:$AF$48,27,FALSE),"-")</f>
        <v>-</v>
      </c>
      <c r="DQ51" s="186" t="str">
        <f t="array" aca="1" ref="DQ51" ca="1">IFERROR(VLOOKUP(INDIRECT("AL51"),クラス・種目リスト!$A$2:$AF$48,28,FALSE),"-")</f>
        <v>-</v>
      </c>
      <c r="DR51" s="186" t="str">
        <f t="array" aca="1" ref="DR51" ca="1">IFERROR(VLOOKUP(INDIRECT("AL51"),クラス・種目リスト!$A$2:$AF$48,29,FALSE),"-")</f>
        <v>-</v>
      </c>
      <c r="DS51" s="186" t="str">
        <f t="array" aca="1" ref="DS51" ca="1">IFERROR(VLOOKUP(INDIRECT("AL51"),クラス・種目リスト!$A$2:$AF$48,30,FALSE),"-")</f>
        <v>-</v>
      </c>
      <c r="DT51" s="186" t="str">
        <f t="array" aca="1" ref="DT51" ca="1">IFERROR(VLOOKUP(INDIRECT("AL51"),クラス・種目リスト!$A$2:$AF$48,31,FALSE),"-")</f>
        <v>-</v>
      </c>
      <c r="DU51" s="186" t="str">
        <f t="array" aca="1" ref="DU51" ca="1">IFERROR(VLOOKUP(INDIRECT("AL51"),クラス・種目リスト!$A$2:$AF$48,32,FALSE),"-")</f>
        <v>-</v>
      </c>
      <c r="DV51" s="186">
        <f t="shared" ca="1" si="5"/>
        <v>0</v>
      </c>
      <c r="EA51" s="186" t="str">
        <f t="array" aca="1" ref="EA51" ca="1">IFERROR(VLOOKUP(INDIRECT("AV51"),クラス・種目リスト!$A$2:$AF$48,18,FALSE),"-")</f>
        <v>-</v>
      </c>
      <c r="EB51" s="186" t="str">
        <f t="array" aca="1" ref="EB51" ca="1">IFERROR(VLOOKUP(INDIRECT("AV51"),クラス・種目リスト!$A$2:$AF$48,19,FALSE),"-")</f>
        <v>-</v>
      </c>
      <c r="EC51" s="186" t="str">
        <f t="array" aca="1" ref="EC51" ca="1">IFERROR(VLOOKUP(INDIRECT("AV51"),クラス・種目リスト!$A$2:$AF$48,20,FALSE),"-")</f>
        <v>-</v>
      </c>
      <c r="ED51" s="186" t="str">
        <f t="array" aca="1" ref="ED51" ca="1">IFERROR(VLOOKUP(INDIRECT("AV51"),クラス・種目リスト!$A$2:$AF$48,21,FALSE),"-")</f>
        <v>-</v>
      </c>
      <c r="EE51" s="186" t="str">
        <f t="array" aca="1" ref="EE51" ca="1">IFERROR(VLOOKUP(INDIRECT("AV51"),クラス・種目リスト!$A$2:$AF$48,22,FALSE),"-")</f>
        <v>-</v>
      </c>
      <c r="EF51" s="186" t="str">
        <f t="array" aca="1" ref="EF51" ca="1">IFERROR(VLOOKUP(INDIRECT("AV51"),クラス・種目リスト!$A$2:$AF$48,23,FALSE),"-")</f>
        <v>-</v>
      </c>
      <c r="EG51" s="186" t="str">
        <f t="array" aca="1" ref="EG51" ca="1">IFERROR(VLOOKUP(INDIRECT("AV51"),クラス・種目リスト!$A$2:$AF$48,24,FALSE),"-")</f>
        <v>-</v>
      </c>
      <c r="EH51" s="186" t="str">
        <f t="array" aca="1" ref="EH51" ca="1">IFERROR(VLOOKUP(INDIRECT("AV51"),クラス・種目リスト!$A$2:$AF$48,25,FALSE),"-")</f>
        <v>-</v>
      </c>
      <c r="EI51" s="186" t="str">
        <f t="array" aca="1" ref="EI51" ca="1">IFERROR(VLOOKUP(INDIRECT("AV51"),クラス・種目リスト!$A$2:$AF$48,26,FALSE),"-")</f>
        <v>-</v>
      </c>
      <c r="EJ51" s="186" t="str">
        <f t="array" aca="1" ref="EJ51" ca="1">IFERROR(VLOOKUP(INDIRECT("AV51"),クラス・種目リスト!$A$2:$AF$48,27,FALSE),"-")</f>
        <v>-</v>
      </c>
      <c r="EK51" s="186" t="str">
        <f t="array" aca="1" ref="EK51" ca="1">IFERROR(VLOOKUP(INDIRECT("AV51"),クラス・種目リスト!$A$2:$AF$48,28,FALSE),"-")</f>
        <v>-</v>
      </c>
      <c r="EL51" s="186" t="str">
        <f t="array" aca="1" ref="EL51" ca="1">IFERROR(VLOOKUP(INDIRECT("AV51"),クラス・種目リスト!$A$2:$AF$48,29,FALSE),"-")</f>
        <v>-</v>
      </c>
      <c r="EM51" s="186" t="str">
        <f t="array" aca="1" ref="EM51" ca="1">IFERROR(VLOOKUP(INDIRECT("AV51"),クラス・種目リスト!$A$2:$AF$48,30,FALSE),"-")</f>
        <v>-</v>
      </c>
      <c r="EN51" s="186" t="str">
        <f t="array" aca="1" ref="EN51" ca="1">IFERROR(VLOOKUP(INDIRECT("AV51"),クラス・種目リスト!$A$2:$AF$48,31,FALSE),"-")</f>
        <v>-</v>
      </c>
      <c r="EO51" s="186" t="str">
        <f t="array" aca="1" ref="EO51" ca="1">IFERROR(VLOOKUP(INDIRECT("AV51"),クラス・種目リスト!$A$2:$AF$48,32,FALSE),"-")</f>
        <v>-</v>
      </c>
      <c r="EP51" s="186">
        <f t="shared" ca="1" si="6"/>
        <v>0</v>
      </c>
      <c r="EQ51" s="186"/>
      <c r="ER51" s="186"/>
      <c r="ES51" s="186"/>
      <c r="ET51" s="186"/>
      <c r="EV51" s="39">
        <f t="array" aca="1" ref="EV51" ca="1">IF(INDIRECT("O51")="-",0,COUNTA(INDIRECT("O51")))+IF(INDIRECT("Y51")="-",0,COUNTA(INDIRECT("Y51")))+IF(INDIRECT("AM51")="-",0,COUNTA(INDIRECT("AM51")))+IF(INDIRECT("AW51")="-",0,COUNTA(INDIRECT("AW51")))</f>
        <v>0</v>
      </c>
    </row>
    <row r="52" spans="1:152" ht="19.5" customHeight="1" x14ac:dyDescent="0.15">
      <c r="A52" s="72" t="s">
        <v>3</v>
      </c>
      <c r="B52" s="73" t="str">
        <f t="shared" si="4"/>
        <v/>
      </c>
      <c r="C52" s="74"/>
      <c r="D52" s="80"/>
      <c r="E52" s="81"/>
      <c r="F52" s="82"/>
      <c r="G52" s="83"/>
      <c r="H52" s="84"/>
      <c r="I52" s="121" t="str">
        <f t="shared" si="7"/>
        <v/>
      </c>
      <c r="J52" s="122" t="str">
        <f t="shared" si="8"/>
        <v/>
      </c>
      <c r="K52" s="128"/>
      <c r="L52" s="122" t="str">
        <f t="shared" si="9"/>
        <v/>
      </c>
      <c r="M52" s="125"/>
      <c r="N52" s="125"/>
      <c r="O52" s="126"/>
      <c r="P52" s="127"/>
      <c r="Q52" s="143"/>
      <c r="R52" s="127"/>
      <c r="S52" s="144"/>
      <c r="T52" s="127"/>
      <c r="U52" s="144"/>
      <c r="V52" s="145" t="str">
        <f t="shared" si="13"/>
        <v/>
      </c>
      <c r="W52" s="148"/>
      <c r="X52" s="149"/>
      <c r="Y52" s="126"/>
      <c r="Z52" s="127"/>
      <c r="AA52" s="143"/>
      <c r="AB52" s="157"/>
      <c r="AC52" s="144"/>
      <c r="AD52" s="158"/>
      <c r="AE52" s="144"/>
      <c r="AF52" s="145" t="str">
        <f t="shared" si="14"/>
        <v/>
      </c>
      <c r="AG52" s="146"/>
      <c r="AH52" s="147"/>
      <c r="AI52" s="174" t="str">
        <f t="shared" si="10"/>
        <v>-</v>
      </c>
      <c r="AJ52" s="79"/>
      <c r="AK52" s="52"/>
      <c r="AL52" s="159"/>
      <c r="AM52" s="59"/>
      <c r="AN52" s="112"/>
      <c r="AO52" s="112"/>
      <c r="AP52" s="112"/>
      <c r="AQ52" s="112"/>
      <c r="AR52" s="112"/>
      <c r="AS52" s="112"/>
      <c r="AT52" s="59"/>
      <c r="AU52" s="59"/>
      <c r="AV52" s="159"/>
      <c r="AW52" s="59"/>
      <c r="AX52" s="112"/>
      <c r="AY52" s="112"/>
      <c r="AZ52" s="112"/>
      <c r="BA52" s="112"/>
      <c r="BB52" s="112"/>
      <c r="BC52" s="112"/>
      <c r="BD52" s="59"/>
      <c r="BE52" s="146"/>
      <c r="BF52" s="212"/>
      <c r="BG52" s="174" t="str">
        <f t="shared" si="11"/>
        <v>-</v>
      </c>
      <c r="BH52" s="174" t="str">
        <f t="array" aca="1" ref="BH52" ca="1">IF(INDIRECT("D52")="","",IFERROR(HLOOKUP($E$4,$BL$2:$BW$3,2,FALSE),""))</f>
        <v/>
      </c>
      <c r="BI52" s="52"/>
      <c r="BJ52" s="216"/>
      <c r="BK52" s="213" t="str">
        <f t="array" aca="1" ref="BK52" ca="1">IF(クラス・種目リスト!$J$78=1,$C$4&amp;INDIRECT("$C52")&amp;RIGHT(INDIRECT("$H52"),1),$C$4&amp;INDIRECT("$C52"))</f>
        <v>小学</v>
      </c>
      <c r="BL52" s="214" t="str">
        <f ca="1">IFERROR(VLOOKUP($BK52,クラス・種目リスト!$A$67:$H$82,3,FALSE),"-")</f>
        <v>-</v>
      </c>
      <c r="BM52" s="214" t="str">
        <f ca="1">IFERROR(VLOOKUP($BK52,クラス・種目リスト!$A$67:$H$82,4,FALSE),"-")</f>
        <v>-</v>
      </c>
      <c r="BN52" s="214" t="str">
        <f ca="1">IFERROR(VLOOKUP($BK52,クラス・種目リスト!$A$67:$H$82,5,FALSE),"-")</f>
        <v>-</v>
      </c>
      <c r="BO52" s="214" t="str">
        <f ca="1">IFERROR(VLOOKUP($BK52,クラス・種目リスト!$A$67:$H$82,6,FALSE),"-")</f>
        <v>-</v>
      </c>
      <c r="BP52" s="214" t="str">
        <f ca="1">IFERROR(VLOOKUP($BK52,クラス・種目リスト!$A$67:$H$82,7,FALSE),"-")</f>
        <v>-</v>
      </c>
      <c r="BQ52" s="214" t="str">
        <f ca="1">IFERROR(VLOOKUP($BK52,クラス・種目リスト!$A$67:$H$82,8,FALSE),"-")</f>
        <v>-</v>
      </c>
      <c r="BR52" s="243"/>
      <c r="BS52" s="186" t="str">
        <f t="array" aca="1" ref="BS52" ca="1">IFERROR(VLOOKUP(INDIRECT("N52"),クラス・種目リスト!$A$2:$AF$48,3,FALSE),"-")</f>
        <v>-</v>
      </c>
      <c r="BT52" s="186" t="str">
        <f t="array" aca="1" ref="BT52" ca="1">IFERROR(VLOOKUP(INDIRECT("N52"),クラス・種目リスト!$A$2:$AF$48,4,FALSE),"-")</f>
        <v>-</v>
      </c>
      <c r="BU52" s="186" t="str">
        <f t="array" aca="1" ref="BU52" ca="1">IFERROR(VLOOKUP(INDIRECT("N52"),クラス・種目リスト!$A$2:$AF$48,5,FALSE),"-")</f>
        <v>-</v>
      </c>
      <c r="BV52" s="186" t="str">
        <f t="array" aca="1" ref="BV52" ca="1">IFERROR(VLOOKUP(INDIRECT("N52"),クラス・種目リスト!$A$2:$AF$48,6,FALSE),"-")</f>
        <v>-</v>
      </c>
      <c r="BW52" s="186" t="str">
        <f t="array" aca="1" ref="BW52" ca="1">IFERROR(VLOOKUP(INDIRECT("N52"),クラス・種目リスト!$A$2:$AF$48,7,FALSE),"-")</f>
        <v>-</v>
      </c>
      <c r="BX52" s="186" t="str">
        <f t="array" aca="1" ref="BX52" ca="1">IFERROR(VLOOKUP(INDIRECT("N52"),クラス・種目リスト!$A$2:$AF$48,8,FALSE),"-")</f>
        <v>-</v>
      </c>
      <c r="BY52" s="186" t="str">
        <f t="array" aca="1" ref="BY52" ca="1">IFERROR(VLOOKUP(INDIRECT("N52"),クラス・種目リスト!$A$2:$AF$48,9,FALSE),"-")</f>
        <v>-</v>
      </c>
      <c r="BZ52" s="186" t="str">
        <f t="array" aca="1" ref="BZ52" ca="1">IFERROR(VLOOKUP(INDIRECT("N52"),クラス・種目リスト!$A$2:$AF$48,10,FALSE),"-")</f>
        <v>-</v>
      </c>
      <c r="CA52" s="186" t="str">
        <f t="array" aca="1" ref="CA52" ca="1">IFERROR(VLOOKUP(INDIRECT("N52"),クラス・種目リスト!$A$2:$AF$48,11,FALSE),"-")</f>
        <v>-</v>
      </c>
      <c r="CB52" s="186" t="str">
        <f t="array" aca="1" ref="CB52" ca="1">IFERROR(VLOOKUP(INDIRECT("N52"),クラス・種目リスト!$A$2:$AF$48,12,FALSE),"-")</f>
        <v>-</v>
      </c>
      <c r="CC52" s="186" t="str">
        <f t="array" aca="1" ref="CC52" ca="1">IFERROR(VLOOKUP(INDIRECT("N52"),クラス・種目リスト!$A$2:$AF$48,13,FALSE),"-")</f>
        <v>-</v>
      </c>
      <c r="CD52" s="186" t="str">
        <f t="array" aca="1" ref="CD52" ca="1">IFERROR(VLOOKUP(INDIRECT("N52"),クラス・種目リスト!$A$2:$AF$48,14,FALSE),"-")</f>
        <v>-</v>
      </c>
      <c r="CE52" s="186" t="str">
        <f t="array" aca="1" ref="CE52" ca="1">IFERROR(VLOOKUP(INDIRECT("N52"),クラス・種目リスト!$A$2:$AF$48,15,FALSE),"-")</f>
        <v>-</v>
      </c>
      <c r="CF52" s="186" t="str">
        <f t="array" aca="1" ref="CF52" ca="1">IFERROR(VLOOKUP(INDIRECT("N52"),クラス・種目リスト!$A$2:$AF$48,16,FALSE),"-")</f>
        <v>-</v>
      </c>
      <c r="CG52" s="186" t="str">
        <f t="array" aca="1" ref="CG52" ca="1">IFERROR(VLOOKUP(INDIRECT("N52"),クラス・種目リスト!$A$2:$AF$48,17,FALSE),"-")</f>
        <v>-</v>
      </c>
      <c r="CH52" s="186">
        <f t="shared" ca="1" si="15"/>
        <v>0</v>
      </c>
      <c r="CI52" s="186"/>
      <c r="CJ52" s="186"/>
      <c r="CK52" s="186"/>
      <c r="CL52" s="186"/>
      <c r="CM52" s="186" t="str">
        <f t="array" aca="1" ref="CM52" ca="1">IFERROR(VLOOKUP(INDIRECT("X52"),クラス・種目リスト!$A$2:$AF$48,3,FALSE),"-")</f>
        <v>-</v>
      </c>
      <c r="CN52" s="186" t="str">
        <f t="array" aca="1" ref="CN52" ca="1">IFERROR(VLOOKUP(INDIRECT("X52"),クラス・種目リスト!$A$2:$AF$48,4,FALSE),"-")</f>
        <v>-</v>
      </c>
      <c r="CO52" s="186" t="str">
        <f t="array" aca="1" ref="CO52" ca="1">IFERROR(VLOOKUP(INDIRECT("X52"),クラス・種目リスト!$A$2:$AF$48,5,FALSE),"-")</f>
        <v>-</v>
      </c>
      <c r="CP52" s="186" t="str">
        <f t="array" aca="1" ref="CP52" ca="1">IFERROR(VLOOKUP(INDIRECT("X52"),クラス・種目リスト!$A$2:$AF$48,6,FALSE),"-")</f>
        <v>-</v>
      </c>
      <c r="CQ52" s="186" t="str">
        <f t="array" aca="1" ref="CQ52" ca="1">IFERROR(VLOOKUP(INDIRECT("X52"),クラス・種目リスト!$A$2:$AF$48,7,FALSE),"-")</f>
        <v>-</v>
      </c>
      <c r="CR52" s="186" t="str">
        <f t="array" aca="1" ref="CR52" ca="1">IFERROR(VLOOKUP(INDIRECT("X52"),クラス・種目リスト!$A$2:$AF$48,8,FALSE),"-")</f>
        <v>-</v>
      </c>
      <c r="CS52" s="186" t="str">
        <f t="array" aca="1" ref="CS52" ca="1">IFERROR(VLOOKUP(INDIRECT("X52"),クラス・種目リスト!$A$2:$AF$48,9,FALSE),"-")</f>
        <v>-</v>
      </c>
      <c r="CT52" s="186" t="str">
        <f t="array" aca="1" ref="CT52" ca="1">IFERROR(VLOOKUP(INDIRECT("X52"),クラス・種目リスト!$A$2:$AF$48,10,FALSE),"-")</f>
        <v>-</v>
      </c>
      <c r="CU52" s="186" t="str">
        <f t="array" aca="1" ref="CU52" ca="1">IFERROR(VLOOKUP(INDIRECT("X52"),クラス・種目リスト!$A$2:$AF$48,11,FALSE),"-")</f>
        <v>-</v>
      </c>
      <c r="CV52" s="186" t="str">
        <f t="array" aca="1" ref="CV52" ca="1">IFERROR(VLOOKUP(INDIRECT("X52"),クラス・種目リスト!$A$2:$AF$48,12,FALSE),"-")</f>
        <v>-</v>
      </c>
      <c r="CW52" s="186" t="str">
        <f t="array" aca="1" ref="CW52" ca="1">IFERROR(VLOOKUP(INDIRECT("X52"),クラス・種目リスト!$A$2:$AF$48,13,FALSE),"-")</f>
        <v>-</v>
      </c>
      <c r="CX52" s="186" t="str">
        <f t="array" aca="1" ref="CX52" ca="1">IFERROR(VLOOKUP(INDIRECT("X52"),クラス・種目リスト!$A$2:$AF$48,14,FALSE),"-")</f>
        <v>-</v>
      </c>
      <c r="CY52" s="186" t="str">
        <f t="array" aca="1" ref="CY52" ca="1">IFERROR(VLOOKUP(INDIRECT("X52"),クラス・種目リスト!$A$2:$AF$48,15,FALSE),"-")</f>
        <v>-</v>
      </c>
      <c r="CZ52" s="186" t="str">
        <f t="array" aca="1" ref="CZ52" ca="1">IFERROR(VLOOKUP(INDIRECT("X52"),クラス・種目リスト!$A$2:$AF$48,16,FALSE),"-")</f>
        <v>-</v>
      </c>
      <c r="DA52" s="186" t="str">
        <f t="array" aca="1" ref="DA52" ca="1">IFERROR(VLOOKUP(INDIRECT("X52"),クラス・種目リスト!$A$2:$AF$48,17,FALSE),"-")</f>
        <v>-</v>
      </c>
      <c r="DB52" s="186">
        <f t="shared" ca="1" si="12"/>
        <v>0</v>
      </c>
      <c r="DC52" s="186"/>
      <c r="DD52" s="186"/>
      <c r="DE52" s="186"/>
      <c r="DF52" s="186"/>
      <c r="DG52" s="186" t="str">
        <f t="array" aca="1" ref="DG52" ca="1">IFERROR(VLOOKUP(INDIRECT("AL52"),クラス・種目リスト!$A$2:$AF$48,18,FALSE),"-")</f>
        <v>-</v>
      </c>
      <c r="DH52" s="186" t="str">
        <f t="array" aca="1" ref="DH52" ca="1">IFERROR(VLOOKUP(INDIRECT("AL52"),クラス・種目リスト!$A$2:$AF$48,19,FALSE),"-")</f>
        <v>-</v>
      </c>
      <c r="DI52" s="186" t="str">
        <f t="array" aca="1" ref="DI52" ca="1">IFERROR(VLOOKUP(INDIRECT("AL52"),クラス・種目リスト!$A$2:$AF$48,20,FALSE),"-")</f>
        <v>-</v>
      </c>
      <c r="DJ52" s="186" t="str">
        <f t="array" aca="1" ref="DJ52" ca="1">IFERROR(VLOOKUP(INDIRECT("AL52"),クラス・種目リスト!$A$2:$AF$48,21,FALSE),"-")</f>
        <v>-</v>
      </c>
      <c r="DK52" s="186" t="str">
        <f t="array" aca="1" ref="DK52" ca="1">IFERROR(VLOOKUP(INDIRECT("AL52"),クラス・種目リスト!$A$2:$AF$48,22,FALSE),"-")</f>
        <v>-</v>
      </c>
      <c r="DL52" s="186" t="str">
        <f t="array" aca="1" ref="DL52" ca="1">IFERROR(VLOOKUP(INDIRECT("AL52"),クラス・種目リスト!$A$2:$AF$48,23,FALSE),"-")</f>
        <v>-</v>
      </c>
      <c r="DM52" s="186" t="str">
        <f t="array" aca="1" ref="DM52" ca="1">IFERROR(VLOOKUP(INDIRECT("AL52"),クラス・種目リスト!$A$2:$AF$48,24,FALSE),"-")</f>
        <v>-</v>
      </c>
      <c r="DN52" s="186" t="str">
        <f t="array" aca="1" ref="DN52" ca="1">IFERROR(VLOOKUP(INDIRECT("AL52"),クラス・種目リスト!$A$2:$AF$48,25,FALSE),"-")</f>
        <v>-</v>
      </c>
      <c r="DO52" s="186" t="str">
        <f t="array" aca="1" ref="DO52" ca="1">IFERROR(VLOOKUP(INDIRECT("AL52"),クラス・種目リスト!$A$2:$AF$48,26,FALSE),"-")</f>
        <v>-</v>
      </c>
      <c r="DP52" s="186" t="str">
        <f t="array" aca="1" ref="DP52" ca="1">IFERROR(VLOOKUP(INDIRECT("AL52"),クラス・種目リスト!$A$2:$AF$48,27,FALSE),"-")</f>
        <v>-</v>
      </c>
      <c r="DQ52" s="186" t="str">
        <f t="array" aca="1" ref="DQ52" ca="1">IFERROR(VLOOKUP(INDIRECT("AL52"),クラス・種目リスト!$A$2:$AF$48,28,FALSE),"-")</f>
        <v>-</v>
      </c>
      <c r="DR52" s="186" t="str">
        <f t="array" aca="1" ref="DR52" ca="1">IFERROR(VLOOKUP(INDIRECT("AL52"),クラス・種目リスト!$A$2:$AF$48,29,FALSE),"-")</f>
        <v>-</v>
      </c>
      <c r="DS52" s="186" t="str">
        <f t="array" aca="1" ref="DS52" ca="1">IFERROR(VLOOKUP(INDIRECT("AL52"),クラス・種目リスト!$A$2:$AF$48,30,FALSE),"-")</f>
        <v>-</v>
      </c>
      <c r="DT52" s="186" t="str">
        <f t="array" aca="1" ref="DT52" ca="1">IFERROR(VLOOKUP(INDIRECT("AL52"),クラス・種目リスト!$A$2:$AF$48,31,FALSE),"-")</f>
        <v>-</v>
      </c>
      <c r="DU52" s="186" t="str">
        <f t="array" aca="1" ref="DU52" ca="1">IFERROR(VLOOKUP(INDIRECT("AL52"),クラス・種目リスト!$A$2:$AF$48,32,FALSE),"-")</f>
        <v>-</v>
      </c>
      <c r="DV52" s="186">
        <f t="shared" ca="1" si="5"/>
        <v>0</v>
      </c>
      <c r="EA52" s="186" t="str">
        <f t="array" aca="1" ref="EA52" ca="1">IFERROR(VLOOKUP(INDIRECT("AV52"),クラス・種目リスト!$A$2:$AF$48,18,FALSE),"-")</f>
        <v>-</v>
      </c>
      <c r="EB52" s="186" t="str">
        <f t="array" aca="1" ref="EB52" ca="1">IFERROR(VLOOKUP(INDIRECT("AV52"),クラス・種目リスト!$A$2:$AF$48,19,FALSE),"-")</f>
        <v>-</v>
      </c>
      <c r="EC52" s="186" t="str">
        <f t="array" aca="1" ref="EC52" ca="1">IFERROR(VLOOKUP(INDIRECT("AV52"),クラス・種目リスト!$A$2:$AF$48,20,FALSE),"-")</f>
        <v>-</v>
      </c>
      <c r="ED52" s="186" t="str">
        <f t="array" aca="1" ref="ED52" ca="1">IFERROR(VLOOKUP(INDIRECT("AV52"),クラス・種目リスト!$A$2:$AF$48,21,FALSE),"-")</f>
        <v>-</v>
      </c>
      <c r="EE52" s="186" t="str">
        <f t="array" aca="1" ref="EE52" ca="1">IFERROR(VLOOKUP(INDIRECT("AV52"),クラス・種目リスト!$A$2:$AF$48,22,FALSE),"-")</f>
        <v>-</v>
      </c>
      <c r="EF52" s="186" t="str">
        <f t="array" aca="1" ref="EF52" ca="1">IFERROR(VLOOKUP(INDIRECT("AV52"),クラス・種目リスト!$A$2:$AF$48,23,FALSE),"-")</f>
        <v>-</v>
      </c>
      <c r="EG52" s="186" t="str">
        <f t="array" aca="1" ref="EG52" ca="1">IFERROR(VLOOKUP(INDIRECT("AV52"),クラス・種目リスト!$A$2:$AF$48,24,FALSE),"-")</f>
        <v>-</v>
      </c>
      <c r="EH52" s="186" t="str">
        <f t="array" aca="1" ref="EH52" ca="1">IFERROR(VLOOKUP(INDIRECT("AV52"),クラス・種目リスト!$A$2:$AF$48,25,FALSE),"-")</f>
        <v>-</v>
      </c>
      <c r="EI52" s="186" t="str">
        <f t="array" aca="1" ref="EI52" ca="1">IFERROR(VLOOKUP(INDIRECT("AV52"),クラス・種目リスト!$A$2:$AF$48,26,FALSE),"-")</f>
        <v>-</v>
      </c>
      <c r="EJ52" s="186" t="str">
        <f t="array" aca="1" ref="EJ52" ca="1">IFERROR(VLOOKUP(INDIRECT("AV52"),クラス・種目リスト!$A$2:$AF$48,27,FALSE),"-")</f>
        <v>-</v>
      </c>
      <c r="EK52" s="186" t="str">
        <f t="array" aca="1" ref="EK52" ca="1">IFERROR(VLOOKUP(INDIRECT("AV52"),クラス・種目リスト!$A$2:$AF$48,28,FALSE),"-")</f>
        <v>-</v>
      </c>
      <c r="EL52" s="186" t="str">
        <f t="array" aca="1" ref="EL52" ca="1">IFERROR(VLOOKUP(INDIRECT("AV52"),クラス・種目リスト!$A$2:$AF$48,29,FALSE),"-")</f>
        <v>-</v>
      </c>
      <c r="EM52" s="186" t="str">
        <f t="array" aca="1" ref="EM52" ca="1">IFERROR(VLOOKUP(INDIRECT("AV52"),クラス・種目リスト!$A$2:$AF$48,30,FALSE),"-")</f>
        <v>-</v>
      </c>
      <c r="EN52" s="186" t="str">
        <f t="array" aca="1" ref="EN52" ca="1">IFERROR(VLOOKUP(INDIRECT("AV52"),クラス・種目リスト!$A$2:$AF$48,31,FALSE),"-")</f>
        <v>-</v>
      </c>
      <c r="EO52" s="186" t="str">
        <f t="array" aca="1" ref="EO52" ca="1">IFERROR(VLOOKUP(INDIRECT("AV52"),クラス・種目リスト!$A$2:$AF$48,32,FALSE),"-")</f>
        <v>-</v>
      </c>
      <c r="EP52" s="186">
        <f t="shared" ca="1" si="6"/>
        <v>0</v>
      </c>
      <c r="EQ52" s="186"/>
      <c r="ER52" s="186"/>
      <c r="ES52" s="186"/>
      <c r="ET52" s="186"/>
      <c r="EV52" s="39">
        <f t="array" aca="1" ref="EV52" ca="1">IF(INDIRECT("O52")="-",0,COUNTA(INDIRECT("O52")))+IF(INDIRECT("Y52")="-",0,COUNTA(INDIRECT("Y52")))+IF(INDIRECT("AM52")="-",0,COUNTA(INDIRECT("AM52")))+IF(INDIRECT("AW52")="-",0,COUNTA(INDIRECT("AW52")))</f>
        <v>0</v>
      </c>
    </row>
    <row r="53" spans="1:152" ht="19.5" customHeight="1" x14ac:dyDescent="0.15">
      <c r="A53" s="72" t="s">
        <v>3</v>
      </c>
      <c r="B53" s="73" t="str">
        <f t="shared" si="4"/>
        <v/>
      </c>
      <c r="C53" s="74"/>
      <c r="D53" s="75"/>
      <c r="E53" s="76"/>
      <c r="F53" s="82"/>
      <c r="G53" s="83"/>
      <c r="H53" s="84"/>
      <c r="I53" s="121" t="str">
        <f t="shared" si="7"/>
        <v/>
      </c>
      <c r="J53" s="122" t="str">
        <f t="shared" si="8"/>
        <v/>
      </c>
      <c r="K53" s="128"/>
      <c r="L53" s="122" t="str">
        <f t="shared" si="9"/>
        <v/>
      </c>
      <c r="M53" s="125"/>
      <c r="N53" s="125"/>
      <c r="O53" s="126"/>
      <c r="P53" s="127"/>
      <c r="Q53" s="143"/>
      <c r="R53" s="127"/>
      <c r="S53" s="144"/>
      <c r="T53" s="127"/>
      <c r="U53" s="144"/>
      <c r="V53" s="145" t="str">
        <f t="shared" si="13"/>
        <v/>
      </c>
      <c r="W53" s="148"/>
      <c r="X53" s="149"/>
      <c r="Y53" s="126"/>
      <c r="Z53" s="127"/>
      <c r="AA53" s="143"/>
      <c r="AB53" s="157"/>
      <c r="AC53" s="144"/>
      <c r="AD53" s="158"/>
      <c r="AE53" s="144"/>
      <c r="AF53" s="145" t="str">
        <f t="shared" si="14"/>
        <v/>
      </c>
      <c r="AG53" s="146"/>
      <c r="AH53" s="147"/>
      <c r="AI53" s="174" t="str">
        <f t="shared" si="10"/>
        <v>-</v>
      </c>
      <c r="AJ53" s="79"/>
      <c r="AK53" s="52"/>
      <c r="AL53" s="159"/>
      <c r="AM53" s="59"/>
      <c r="AN53" s="112"/>
      <c r="AO53" s="112"/>
      <c r="AP53" s="112"/>
      <c r="AQ53" s="112"/>
      <c r="AR53" s="112"/>
      <c r="AS53" s="112"/>
      <c r="AT53" s="59"/>
      <c r="AU53" s="59"/>
      <c r="AV53" s="159"/>
      <c r="AW53" s="59"/>
      <c r="AX53" s="112"/>
      <c r="AY53" s="112"/>
      <c r="AZ53" s="112"/>
      <c r="BA53" s="112"/>
      <c r="BB53" s="112"/>
      <c r="BC53" s="112"/>
      <c r="BD53" s="59"/>
      <c r="BE53" s="146"/>
      <c r="BF53" s="212"/>
      <c r="BG53" s="174" t="str">
        <f t="shared" si="11"/>
        <v>-</v>
      </c>
      <c r="BH53" s="174" t="str">
        <f t="array" aca="1" ref="BH53" ca="1">IF(INDIRECT("D53")="","",IFERROR(HLOOKUP($E$4,$BL$2:$BW$3,2,FALSE),""))</f>
        <v/>
      </c>
      <c r="BI53" s="52"/>
      <c r="BJ53" s="217"/>
      <c r="BK53" s="213" t="str">
        <f t="array" aca="1" ref="BK53" ca="1">IF(クラス・種目リスト!$J$78=1,$C$4&amp;INDIRECT("$C53")&amp;RIGHT(INDIRECT("$H53"),1),$C$4&amp;INDIRECT("$C53"))</f>
        <v>小学</v>
      </c>
      <c r="BL53" s="214" t="str">
        <f ca="1">IFERROR(VLOOKUP($BK53,クラス・種目リスト!$A$67:$H$82,3,FALSE),"-")</f>
        <v>-</v>
      </c>
      <c r="BM53" s="214" t="str">
        <f ca="1">IFERROR(VLOOKUP($BK53,クラス・種目リスト!$A$67:$H$82,4,FALSE),"-")</f>
        <v>-</v>
      </c>
      <c r="BN53" s="214" t="str">
        <f ca="1">IFERROR(VLOOKUP($BK53,クラス・種目リスト!$A$67:$H$82,5,FALSE),"-")</f>
        <v>-</v>
      </c>
      <c r="BO53" s="214" t="str">
        <f ca="1">IFERROR(VLOOKUP($BK53,クラス・種目リスト!$A$67:$H$82,6,FALSE),"-")</f>
        <v>-</v>
      </c>
      <c r="BP53" s="214" t="str">
        <f ca="1">IFERROR(VLOOKUP($BK53,クラス・種目リスト!$A$67:$H$82,7,FALSE),"-")</f>
        <v>-</v>
      </c>
      <c r="BQ53" s="214" t="str">
        <f ca="1">IFERROR(VLOOKUP($BK53,クラス・種目リスト!$A$67:$H$82,8,FALSE),"-")</f>
        <v>-</v>
      </c>
      <c r="BR53" s="243"/>
      <c r="BS53" s="186" t="str">
        <f t="array" aca="1" ref="BS53" ca="1">IFERROR(VLOOKUP(INDIRECT("N53"),クラス・種目リスト!$A$2:$AF$48,3,FALSE),"-")</f>
        <v>-</v>
      </c>
      <c r="BT53" s="186" t="str">
        <f t="array" aca="1" ref="BT53" ca="1">IFERROR(VLOOKUP(INDIRECT("N53"),クラス・種目リスト!$A$2:$AF$48,4,FALSE),"-")</f>
        <v>-</v>
      </c>
      <c r="BU53" s="186" t="str">
        <f t="array" aca="1" ref="BU53" ca="1">IFERROR(VLOOKUP(INDIRECT("N53"),クラス・種目リスト!$A$2:$AF$48,5,FALSE),"-")</f>
        <v>-</v>
      </c>
      <c r="BV53" s="186" t="str">
        <f t="array" aca="1" ref="BV53" ca="1">IFERROR(VLOOKUP(INDIRECT("N53"),クラス・種目リスト!$A$2:$AF$48,6,FALSE),"-")</f>
        <v>-</v>
      </c>
      <c r="BW53" s="186" t="str">
        <f t="array" aca="1" ref="BW53" ca="1">IFERROR(VLOOKUP(INDIRECT("N53"),クラス・種目リスト!$A$2:$AF$48,7,FALSE),"-")</f>
        <v>-</v>
      </c>
      <c r="BX53" s="186" t="str">
        <f t="array" aca="1" ref="BX53" ca="1">IFERROR(VLOOKUP(INDIRECT("N53"),クラス・種目リスト!$A$2:$AF$48,8,FALSE),"-")</f>
        <v>-</v>
      </c>
      <c r="BY53" s="186" t="str">
        <f t="array" aca="1" ref="BY53" ca="1">IFERROR(VLOOKUP(INDIRECT("N53"),クラス・種目リスト!$A$2:$AF$48,9,FALSE),"-")</f>
        <v>-</v>
      </c>
      <c r="BZ53" s="186" t="str">
        <f t="array" aca="1" ref="BZ53" ca="1">IFERROR(VLOOKUP(INDIRECT("N53"),クラス・種目リスト!$A$2:$AF$48,10,FALSE),"-")</f>
        <v>-</v>
      </c>
      <c r="CA53" s="186" t="str">
        <f t="array" aca="1" ref="CA53" ca="1">IFERROR(VLOOKUP(INDIRECT("N53"),クラス・種目リスト!$A$2:$AF$48,11,FALSE),"-")</f>
        <v>-</v>
      </c>
      <c r="CB53" s="186" t="str">
        <f t="array" aca="1" ref="CB53" ca="1">IFERROR(VLOOKUP(INDIRECT("N53"),クラス・種目リスト!$A$2:$AF$48,12,FALSE),"-")</f>
        <v>-</v>
      </c>
      <c r="CC53" s="186" t="str">
        <f t="array" aca="1" ref="CC53" ca="1">IFERROR(VLOOKUP(INDIRECT("N53"),クラス・種目リスト!$A$2:$AF$48,13,FALSE),"-")</f>
        <v>-</v>
      </c>
      <c r="CD53" s="186" t="str">
        <f t="array" aca="1" ref="CD53" ca="1">IFERROR(VLOOKUP(INDIRECT("N53"),クラス・種目リスト!$A$2:$AF$48,14,FALSE),"-")</f>
        <v>-</v>
      </c>
      <c r="CE53" s="186" t="str">
        <f t="array" aca="1" ref="CE53" ca="1">IFERROR(VLOOKUP(INDIRECT("N53"),クラス・種目リスト!$A$2:$AF$48,15,FALSE),"-")</f>
        <v>-</v>
      </c>
      <c r="CF53" s="186" t="str">
        <f t="array" aca="1" ref="CF53" ca="1">IFERROR(VLOOKUP(INDIRECT("N53"),クラス・種目リスト!$A$2:$AF$48,16,FALSE),"-")</f>
        <v>-</v>
      </c>
      <c r="CG53" s="186" t="str">
        <f t="array" aca="1" ref="CG53" ca="1">IFERROR(VLOOKUP(INDIRECT("N53"),クラス・種目リスト!$A$2:$AF$48,17,FALSE),"-")</f>
        <v>-</v>
      </c>
      <c r="CH53" s="186">
        <f t="shared" ca="1" si="15"/>
        <v>0</v>
      </c>
      <c r="CI53" s="186"/>
      <c r="CJ53" s="186"/>
      <c r="CK53" s="186"/>
      <c r="CL53" s="186"/>
      <c r="CM53" s="186" t="str">
        <f t="array" aca="1" ref="CM53" ca="1">IFERROR(VLOOKUP(INDIRECT("X53"),クラス・種目リスト!$A$2:$AF$48,3,FALSE),"-")</f>
        <v>-</v>
      </c>
      <c r="CN53" s="186" t="str">
        <f t="array" aca="1" ref="CN53" ca="1">IFERROR(VLOOKUP(INDIRECT("X53"),クラス・種目リスト!$A$2:$AF$48,4,FALSE),"-")</f>
        <v>-</v>
      </c>
      <c r="CO53" s="186" t="str">
        <f t="array" aca="1" ref="CO53" ca="1">IFERROR(VLOOKUP(INDIRECT("X53"),クラス・種目リスト!$A$2:$AF$48,5,FALSE),"-")</f>
        <v>-</v>
      </c>
      <c r="CP53" s="186" t="str">
        <f t="array" aca="1" ref="CP53" ca="1">IFERROR(VLOOKUP(INDIRECT("X53"),クラス・種目リスト!$A$2:$AF$48,6,FALSE),"-")</f>
        <v>-</v>
      </c>
      <c r="CQ53" s="186" t="str">
        <f t="array" aca="1" ref="CQ53" ca="1">IFERROR(VLOOKUP(INDIRECT("X53"),クラス・種目リスト!$A$2:$AF$48,7,FALSE),"-")</f>
        <v>-</v>
      </c>
      <c r="CR53" s="186" t="str">
        <f t="array" aca="1" ref="CR53" ca="1">IFERROR(VLOOKUP(INDIRECT("X53"),クラス・種目リスト!$A$2:$AF$48,8,FALSE),"-")</f>
        <v>-</v>
      </c>
      <c r="CS53" s="186" t="str">
        <f t="array" aca="1" ref="CS53" ca="1">IFERROR(VLOOKUP(INDIRECT("X53"),クラス・種目リスト!$A$2:$AF$48,9,FALSE),"-")</f>
        <v>-</v>
      </c>
      <c r="CT53" s="186" t="str">
        <f t="array" aca="1" ref="CT53" ca="1">IFERROR(VLOOKUP(INDIRECT("X53"),クラス・種目リスト!$A$2:$AF$48,10,FALSE),"-")</f>
        <v>-</v>
      </c>
      <c r="CU53" s="186" t="str">
        <f t="array" aca="1" ref="CU53" ca="1">IFERROR(VLOOKUP(INDIRECT("X53"),クラス・種目リスト!$A$2:$AF$48,11,FALSE),"-")</f>
        <v>-</v>
      </c>
      <c r="CV53" s="186" t="str">
        <f t="array" aca="1" ref="CV53" ca="1">IFERROR(VLOOKUP(INDIRECT("X53"),クラス・種目リスト!$A$2:$AF$48,12,FALSE),"-")</f>
        <v>-</v>
      </c>
      <c r="CW53" s="186" t="str">
        <f t="array" aca="1" ref="CW53" ca="1">IFERROR(VLOOKUP(INDIRECT("X53"),クラス・種目リスト!$A$2:$AF$48,13,FALSE),"-")</f>
        <v>-</v>
      </c>
      <c r="CX53" s="186" t="str">
        <f t="array" aca="1" ref="CX53" ca="1">IFERROR(VLOOKUP(INDIRECT("X53"),クラス・種目リスト!$A$2:$AF$48,14,FALSE),"-")</f>
        <v>-</v>
      </c>
      <c r="CY53" s="186" t="str">
        <f t="array" aca="1" ref="CY53" ca="1">IFERROR(VLOOKUP(INDIRECT("X53"),クラス・種目リスト!$A$2:$AF$48,15,FALSE),"-")</f>
        <v>-</v>
      </c>
      <c r="CZ53" s="186" t="str">
        <f t="array" aca="1" ref="CZ53" ca="1">IFERROR(VLOOKUP(INDIRECT("X53"),クラス・種目リスト!$A$2:$AF$48,16,FALSE),"-")</f>
        <v>-</v>
      </c>
      <c r="DA53" s="186" t="str">
        <f t="array" aca="1" ref="DA53" ca="1">IFERROR(VLOOKUP(INDIRECT("X53"),クラス・種目リスト!$A$2:$AF$48,17,FALSE),"-")</f>
        <v>-</v>
      </c>
      <c r="DB53" s="186">
        <f t="shared" ca="1" si="12"/>
        <v>0</v>
      </c>
      <c r="DC53" s="186"/>
      <c r="DD53" s="186"/>
      <c r="DE53" s="186"/>
      <c r="DF53" s="186"/>
      <c r="DG53" s="186" t="str">
        <f t="array" aca="1" ref="DG53" ca="1">IFERROR(VLOOKUP(INDIRECT("AL53"),クラス・種目リスト!$A$2:$AF$48,18,FALSE),"-")</f>
        <v>-</v>
      </c>
      <c r="DH53" s="186" t="str">
        <f t="array" aca="1" ref="DH53" ca="1">IFERROR(VLOOKUP(INDIRECT("AL53"),クラス・種目リスト!$A$2:$AF$48,19,FALSE),"-")</f>
        <v>-</v>
      </c>
      <c r="DI53" s="186" t="str">
        <f t="array" aca="1" ref="DI53" ca="1">IFERROR(VLOOKUP(INDIRECT("AL53"),クラス・種目リスト!$A$2:$AF$48,20,FALSE),"-")</f>
        <v>-</v>
      </c>
      <c r="DJ53" s="186" t="str">
        <f t="array" aca="1" ref="DJ53" ca="1">IFERROR(VLOOKUP(INDIRECT("AL53"),クラス・種目リスト!$A$2:$AF$48,21,FALSE),"-")</f>
        <v>-</v>
      </c>
      <c r="DK53" s="186" t="str">
        <f t="array" aca="1" ref="DK53" ca="1">IFERROR(VLOOKUP(INDIRECT("AL53"),クラス・種目リスト!$A$2:$AF$48,22,FALSE),"-")</f>
        <v>-</v>
      </c>
      <c r="DL53" s="186" t="str">
        <f t="array" aca="1" ref="DL53" ca="1">IFERROR(VLOOKUP(INDIRECT("AL53"),クラス・種目リスト!$A$2:$AF$48,23,FALSE),"-")</f>
        <v>-</v>
      </c>
      <c r="DM53" s="186" t="str">
        <f t="array" aca="1" ref="DM53" ca="1">IFERROR(VLOOKUP(INDIRECT("AL53"),クラス・種目リスト!$A$2:$AF$48,24,FALSE),"-")</f>
        <v>-</v>
      </c>
      <c r="DN53" s="186" t="str">
        <f t="array" aca="1" ref="DN53" ca="1">IFERROR(VLOOKUP(INDIRECT("AL53"),クラス・種目リスト!$A$2:$AF$48,25,FALSE),"-")</f>
        <v>-</v>
      </c>
      <c r="DO53" s="186" t="str">
        <f t="array" aca="1" ref="DO53" ca="1">IFERROR(VLOOKUP(INDIRECT("AL53"),クラス・種目リスト!$A$2:$AF$48,26,FALSE),"-")</f>
        <v>-</v>
      </c>
      <c r="DP53" s="186" t="str">
        <f t="array" aca="1" ref="DP53" ca="1">IFERROR(VLOOKUP(INDIRECT("AL53"),クラス・種目リスト!$A$2:$AF$48,27,FALSE),"-")</f>
        <v>-</v>
      </c>
      <c r="DQ53" s="186" t="str">
        <f t="array" aca="1" ref="DQ53" ca="1">IFERROR(VLOOKUP(INDIRECT("AL53"),クラス・種目リスト!$A$2:$AF$48,28,FALSE),"-")</f>
        <v>-</v>
      </c>
      <c r="DR53" s="186" t="str">
        <f t="array" aca="1" ref="DR53" ca="1">IFERROR(VLOOKUP(INDIRECT("AL53"),クラス・種目リスト!$A$2:$AF$48,29,FALSE),"-")</f>
        <v>-</v>
      </c>
      <c r="DS53" s="186" t="str">
        <f t="array" aca="1" ref="DS53" ca="1">IFERROR(VLOOKUP(INDIRECT("AL53"),クラス・種目リスト!$A$2:$AF$48,30,FALSE),"-")</f>
        <v>-</v>
      </c>
      <c r="DT53" s="186" t="str">
        <f t="array" aca="1" ref="DT53" ca="1">IFERROR(VLOOKUP(INDIRECT("AL53"),クラス・種目リスト!$A$2:$AF$48,31,FALSE),"-")</f>
        <v>-</v>
      </c>
      <c r="DU53" s="186" t="str">
        <f t="array" aca="1" ref="DU53" ca="1">IFERROR(VLOOKUP(INDIRECT("AL53"),クラス・種目リスト!$A$2:$AF$48,32,FALSE),"-")</f>
        <v>-</v>
      </c>
      <c r="DV53" s="186">
        <f t="shared" ca="1" si="5"/>
        <v>0</v>
      </c>
      <c r="EA53" s="186" t="str">
        <f t="array" aca="1" ref="EA53" ca="1">IFERROR(VLOOKUP(INDIRECT("AV53"),クラス・種目リスト!$A$2:$AF$48,18,FALSE),"-")</f>
        <v>-</v>
      </c>
      <c r="EB53" s="186" t="str">
        <f t="array" aca="1" ref="EB53" ca="1">IFERROR(VLOOKUP(INDIRECT("AV53"),クラス・種目リスト!$A$2:$AF$48,19,FALSE),"-")</f>
        <v>-</v>
      </c>
      <c r="EC53" s="186" t="str">
        <f t="array" aca="1" ref="EC53" ca="1">IFERROR(VLOOKUP(INDIRECT("AV53"),クラス・種目リスト!$A$2:$AF$48,20,FALSE),"-")</f>
        <v>-</v>
      </c>
      <c r="ED53" s="186" t="str">
        <f t="array" aca="1" ref="ED53" ca="1">IFERROR(VLOOKUP(INDIRECT("AV53"),クラス・種目リスト!$A$2:$AF$48,21,FALSE),"-")</f>
        <v>-</v>
      </c>
      <c r="EE53" s="186" t="str">
        <f t="array" aca="1" ref="EE53" ca="1">IFERROR(VLOOKUP(INDIRECT("AV53"),クラス・種目リスト!$A$2:$AF$48,22,FALSE),"-")</f>
        <v>-</v>
      </c>
      <c r="EF53" s="186" t="str">
        <f t="array" aca="1" ref="EF53" ca="1">IFERROR(VLOOKUP(INDIRECT("AV53"),クラス・種目リスト!$A$2:$AF$48,23,FALSE),"-")</f>
        <v>-</v>
      </c>
      <c r="EG53" s="186" t="str">
        <f t="array" aca="1" ref="EG53" ca="1">IFERROR(VLOOKUP(INDIRECT("AV53"),クラス・種目リスト!$A$2:$AF$48,24,FALSE),"-")</f>
        <v>-</v>
      </c>
      <c r="EH53" s="186" t="str">
        <f t="array" aca="1" ref="EH53" ca="1">IFERROR(VLOOKUP(INDIRECT("AV53"),クラス・種目リスト!$A$2:$AF$48,25,FALSE),"-")</f>
        <v>-</v>
      </c>
      <c r="EI53" s="186" t="str">
        <f t="array" aca="1" ref="EI53" ca="1">IFERROR(VLOOKUP(INDIRECT("AV53"),クラス・種目リスト!$A$2:$AF$48,26,FALSE),"-")</f>
        <v>-</v>
      </c>
      <c r="EJ53" s="186" t="str">
        <f t="array" aca="1" ref="EJ53" ca="1">IFERROR(VLOOKUP(INDIRECT("AV53"),クラス・種目リスト!$A$2:$AF$48,27,FALSE),"-")</f>
        <v>-</v>
      </c>
      <c r="EK53" s="186" t="str">
        <f t="array" aca="1" ref="EK53" ca="1">IFERROR(VLOOKUP(INDIRECT("AV53"),クラス・種目リスト!$A$2:$AF$48,28,FALSE),"-")</f>
        <v>-</v>
      </c>
      <c r="EL53" s="186" t="str">
        <f t="array" aca="1" ref="EL53" ca="1">IFERROR(VLOOKUP(INDIRECT("AV53"),クラス・種目リスト!$A$2:$AF$48,29,FALSE),"-")</f>
        <v>-</v>
      </c>
      <c r="EM53" s="186" t="str">
        <f t="array" aca="1" ref="EM53" ca="1">IFERROR(VLOOKUP(INDIRECT("AV53"),クラス・種目リスト!$A$2:$AF$48,30,FALSE),"-")</f>
        <v>-</v>
      </c>
      <c r="EN53" s="186" t="str">
        <f t="array" aca="1" ref="EN53" ca="1">IFERROR(VLOOKUP(INDIRECT("AV53"),クラス・種目リスト!$A$2:$AF$48,31,FALSE),"-")</f>
        <v>-</v>
      </c>
      <c r="EO53" s="186" t="str">
        <f t="array" aca="1" ref="EO53" ca="1">IFERROR(VLOOKUP(INDIRECT("AV53"),クラス・種目リスト!$A$2:$AF$48,32,FALSE),"-")</f>
        <v>-</v>
      </c>
      <c r="EP53" s="186">
        <f t="shared" ca="1" si="6"/>
        <v>0</v>
      </c>
      <c r="EQ53" s="186"/>
      <c r="ER53" s="186"/>
      <c r="ES53" s="186"/>
      <c r="ET53" s="186"/>
      <c r="EV53" s="39">
        <f t="array" aca="1" ref="EV53" ca="1">IF(INDIRECT("O53")="-",0,COUNTA(INDIRECT("O53")))+IF(INDIRECT("Y53")="-",0,COUNTA(INDIRECT("Y53")))+IF(INDIRECT("AM53")="-",0,COUNTA(INDIRECT("AM53")))+IF(INDIRECT("AW53")="-",0,COUNTA(INDIRECT("AW53")))</f>
        <v>0</v>
      </c>
    </row>
    <row r="54" spans="1:152" ht="19.5" customHeight="1" x14ac:dyDescent="0.15">
      <c r="A54" s="72" t="s">
        <v>3</v>
      </c>
      <c r="B54" s="73" t="str">
        <f t="shared" si="4"/>
        <v/>
      </c>
      <c r="C54" s="74"/>
      <c r="D54" s="80"/>
      <c r="E54" s="81"/>
      <c r="F54" s="82"/>
      <c r="G54" s="83"/>
      <c r="H54" s="84"/>
      <c r="I54" s="121" t="str">
        <f t="shared" si="7"/>
        <v/>
      </c>
      <c r="J54" s="122" t="str">
        <f t="shared" si="8"/>
        <v/>
      </c>
      <c r="K54" s="128"/>
      <c r="L54" s="122" t="str">
        <f t="shared" si="9"/>
        <v/>
      </c>
      <c r="M54" s="125"/>
      <c r="N54" s="125"/>
      <c r="O54" s="126"/>
      <c r="P54" s="127"/>
      <c r="Q54" s="143"/>
      <c r="R54" s="127"/>
      <c r="S54" s="144"/>
      <c r="T54" s="127"/>
      <c r="U54" s="144"/>
      <c r="V54" s="145" t="str">
        <f t="shared" si="13"/>
        <v/>
      </c>
      <c r="W54" s="148"/>
      <c r="X54" s="149"/>
      <c r="Y54" s="126"/>
      <c r="Z54" s="127"/>
      <c r="AA54" s="143"/>
      <c r="AB54" s="157"/>
      <c r="AC54" s="144"/>
      <c r="AD54" s="158"/>
      <c r="AE54" s="144"/>
      <c r="AF54" s="145" t="str">
        <f t="shared" si="14"/>
        <v/>
      </c>
      <c r="AG54" s="146"/>
      <c r="AH54" s="147"/>
      <c r="AI54" s="174" t="str">
        <f t="shared" si="10"/>
        <v>-</v>
      </c>
      <c r="AJ54" s="79"/>
      <c r="AK54" s="52"/>
      <c r="AL54" s="159"/>
      <c r="AM54" s="59"/>
      <c r="AN54" s="112"/>
      <c r="AO54" s="112"/>
      <c r="AP54" s="112"/>
      <c r="AQ54" s="112"/>
      <c r="AR54" s="112"/>
      <c r="AS54" s="112"/>
      <c r="AT54" s="59"/>
      <c r="AU54" s="59"/>
      <c r="AV54" s="159"/>
      <c r="AW54" s="59"/>
      <c r="AX54" s="112"/>
      <c r="AY54" s="112"/>
      <c r="AZ54" s="112"/>
      <c r="BA54" s="112"/>
      <c r="BB54" s="112"/>
      <c r="BC54" s="112"/>
      <c r="BD54" s="59"/>
      <c r="BE54" s="146"/>
      <c r="BF54" s="212"/>
      <c r="BG54" s="174" t="str">
        <f t="shared" si="11"/>
        <v>-</v>
      </c>
      <c r="BH54" s="174" t="str">
        <f t="array" aca="1" ref="BH54" ca="1">IF(INDIRECT("D54")="","",IFERROR(HLOOKUP($E$4,$BL$2:$BW$3,2,FALSE),""))</f>
        <v/>
      </c>
      <c r="BI54" s="52"/>
      <c r="BJ54" s="217"/>
      <c r="BK54" s="213" t="str">
        <f t="array" aca="1" ref="BK54" ca="1">IF(クラス・種目リスト!$J$78=1,$C$4&amp;INDIRECT("$C54")&amp;RIGHT(INDIRECT("$H54"),1),$C$4&amp;INDIRECT("$C54"))</f>
        <v>小学</v>
      </c>
      <c r="BL54" s="214" t="str">
        <f ca="1">IFERROR(VLOOKUP($BK54,クラス・種目リスト!$A$67:$H$82,3,FALSE),"-")</f>
        <v>-</v>
      </c>
      <c r="BM54" s="214" t="str">
        <f ca="1">IFERROR(VLOOKUP($BK54,クラス・種目リスト!$A$67:$H$82,4,FALSE),"-")</f>
        <v>-</v>
      </c>
      <c r="BN54" s="214" t="str">
        <f ca="1">IFERROR(VLOOKUP($BK54,クラス・種目リスト!$A$67:$H$82,5,FALSE),"-")</f>
        <v>-</v>
      </c>
      <c r="BO54" s="214" t="str">
        <f ca="1">IFERROR(VLOOKUP($BK54,クラス・種目リスト!$A$67:$H$82,6,FALSE),"-")</f>
        <v>-</v>
      </c>
      <c r="BP54" s="214" t="str">
        <f ca="1">IFERROR(VLOOKUP($BK54,クラス・種目リスト!$A$67:$H$82,7,FALSE),"-")</f>
        <v>-</v>
      </c>
      <c r="BQ54" s="214" t="str">
        <f ca="1">IFERROR(VLOOKUP($BK54,クラス・種目リスト!$A$67:$H$82,8,FALSE),"-")</f>
        <v>-</v>
      </c>
      <c r="BR54" s="243"/>
      <c r="BS54" s="186" t="str">
        <f t="array" aca="1" ref="BS54" ca="1">IFERROR(VLOOKUP(INDIRECT("N54"),クラス・種目リスト!$A$2:$AF$48,3,FALSE),"-")</f>
        <v>-</v>
      </c>
      <c r="BT54" s="186" t="str">
        <f t="array" aca="1" ref="BT54" ca="1">IFERROR(VLOOKUP(INDIRECT("N54"),クラス・種目リスト!$A$2:$AF$48,4,FALSE),"-")</f>
        <v>-</v>
      </c>
      <c r="BU54" s="186" t="str">
        <f t="array" aca="1" ref="BU54" ca="1">IFERROR(VLOOKUP(INDIRECT("N54"),クラス・種目リスト!$A$2:$AF$48,5,FALSE),"-")</f>
        <v>-</v>
      </c>
      <c r="BV54" s="186" t="str">
        <f t="array" aca="1" ref="BV54" ca="1">IFERROR(VLOOKUP(INDIRECT("N54"),クラス・種目リスト!$A$2:$AF$48,6,FALSE),"-")</f>
        <v>-</v>
      </c>
      <c r="BW54" s="186" t="str">
        <f t="array" aca="1" ref="BW54" ca="1">IFERROR(VLOOKUP(INDIRECT("N54"),クラス・種目リスト!$A$2:$AF$48,7,FALSE),"-")</f>
        <v>-</v>
      </c>
      <c r="BX54" s="186" t="str">
        <f t="array" aca="1" ref="BX54" ca="1">IFERROR(VLOOKUP(INDIRECT("N54"),クラス・種目リスト!$A$2:$AF$48,8,FALSE),"-")</f>
        <v>-</v>
      </c>
      <c r="BY54" s="186" t="str">
        <f t="array" aca="1" ref="BY54" ca="1">IFERROR(VLOOKUP(INDIRECT("N54"),クラス・種目リスト!$A$2:$AF$48,9,FALSE),"-")</f>
        <v>-</v>
      </c>
      <c r="BZ54" s="186" t="str">
        <f t="array" aca="1" ref="BZ54" ca="1">IFERROR(VLOOKUP(INDIRECT("N54"),クラス・種目リスト!$A$2:$AF$48,10,FALSE),"-")</f>
        <v>-</v>
      </c>
      <c r="CA54" s="186" t="str">
        <f t="array" aca="1" ref="CA54" ca="1">IFERROR(VLOOKUP(INDIRECT("N54"),クラス・種目リスト!$A$2:$AF$48,11,FALSE),"-")</f>
        <v>-</v>
      </c>
      <c r="CB54" s="186" t="str">
        <f t="array" aca="1" ref="CB54" ca="1">IFERROR(VLOOKUP(INDIRECT("N54"),クラス・種目リスト!$A$2:$AF$48,12,FALSE),"-")</f>
        <v>-</v>
      </c>
      <c r="CC54" s="186" t="str">
        <f t="array" aca="1" ref="CC54" ca="1">IFERROR(VLOOKUP(INDIRECT("N54"),クラス・種目リスト!$A$2:$AF$48,13,FALSE),"-")</f>
        <v>-</v>
      </c>
      <c r="CD54" s="186" t="str">
        <f t="array" aca="1" ref="CD54" ca="1">IFERROR(VLOOKUP(INDIRECT("N54"),クラス・種目リスト!$A$2:$AF$48,14,FALSE),"-")</f>
        <v>-</v>
      </c>
      <c r="CE54" s="186" t="str">
        <f t="array" aca="1" ref="CE54" ca="1">IFERROR(VLOOKUP(INDIRECT("N54"),クラス・種目リスト!$A$2:$AF$48,15,FALSE),"-")</f>
        <v>-</v>
      </c>
      <c r="CF54" s="186" t="str">
        <f t="array" aca="1" ref="CF54" ca="1">IFERROR(VLOOKUP(INDIRECT("N54"),クラス・種目リスト!$A$2:$AF$48,16,FALSE),"-")</f>
        <v>-</v>
      </c>
      <c r="CG54" s="186" t="str">
        <f t="array" aca="1" ref="CG54" ca="1">IFERROR(VLOOKUP(INDIRECT("N54"),クラス・種目リスト!$A$2:$AF$48,17,FALSE),"-")</f>
        <v>-</v>
      </c>
      <c r="CH54" s="186">
        <f t="shared" ca="1" si="15"/>
        <v>0</v>
      </c>
      <c r="CI54" s="186"/>
      <c r="CJ54" s="186"/>
      <c r="CK54" s="186"/>
      <c r="CL54" s="186"/>
      <c r="CM54" s="186" t="str">
        <f t="array" aca="1" ref="CM54" ca="1">IFERROR(VLOOKUP(INDIRECT("X54"),クラス・種目リスト!$A$2:$AF$48,3,FALSE),"-")</f>
        <v>-</v>
      </c>
      <c r="CN54" s="186" t="str">
        <f t="array" aca="1" ref="CN54" ca="1">IFERROR(VLOOKUP(INDIRECT("X54"),クラス・種目リスト!$A$2:$AF$48,4,FALSE),"-")</f>
        <v>-</v>
      </c>
      <c r="CO54" s="186" t="str">
        <f t="array" aca="1" ref="CO54" ca="1">IFERROR(VLOOKUP(INDIRECT("X54"),クラス・種目リスト!$A$2:$AF$48,5,FALSE),"-")</f>
        <v>-</v>
      </c>
      <c r="CP54" s="186" t="str">
        <f t="array" aca="1" ref="CP54" ca="1">IFERROR(VLOOKUP(INDIRECT("X54"),クラス・種目リスト!$A$2:$AF$48,6,FALSE),"-")</f>
        <v>-</v>
      </c>
      <c r="CQ54" s="186" t="str">
        <f t="array" aca="1" ref="CQ54" ca="1">IFERROR(VLOOKUP(INDIRECT("X54"),クラス・種目リスト!$A$2:$AF$48,7,FALSE),"-")</f>
        <v>-</v>
      </c>
      <c r="CR54" s="186" t="str">
        <f t="array" aca="1" ref="CR54" ca="1">IFERROR(VLOOKUP(INDIRECT("X54"),クラス・種目リスト!$A$2:$AF$48,8,FALSE),"-")</f>
        <v>-</v>
      </c>
      <c r="CS54" s="186" t="str">
        <f t="array" aca="1" ref="CS54" ca="1">IFERROR(VLOOKUP(INDIRECT("X54"),クラス・種目リスト!$A$2:$AF$48,9,FALSE),"-")</f>
        <v>-</v>
      </c>
      <c r="CT54" s="186" t="str">
        <f t="array" aca="1" ref="CT54" ca="1">IFERROR(VLOOKUP(INDIRECT("X54"),クラス・種目リスト!$A$2:$AF$48,10,FALSE),"-")</f>
        <v>-</v>
      </c>
      <c r="CU54" s="186" t="str">
        <f t="array" aca="1" ref="CU54" ca="1">IFERROR(VLOOKUP(INDIRECT("X54"),クラス・種目リスト!$A$2:$AF$48,11,FALSE),"-")</f>
        <v>-</v>
      </c>
      <c r="CV54" s="186" t="str">
        <f t="array" aca="1" ref="CV54" ca="1">IFERROR(VLOOKUP(INDIRECT("X54"),クラス・種目リスト!$A$2:$AF$48,12,FALSE),"-")</f>
        <v>-</v>
      </c>
      <c r="CW54" s="186" t="str">
        <f t="array" aca="1" ref="CW54" ca="1">IFERROR(VLOOKUP(INDIRECT("X54"),クラス・種目リスト!$A$2:$AF$48,13,FALSE),"-")</f>
        <v>-</v>
      </c>
      <c r="CX54" s="186" t="str">
        <f t="array" aca="1" ref="CX54" ca="1">IFERROR(VLOOKUP(INDIRECT("X54"),クラス・種目リスト!$A$2:$AF$48,14,FALSE),"-")</f>
        <v>-</v>
      </c>
      <c r="CY54" s="186" t="str">
        <f t="array" aca="1" ref="CY54" ca="1">IFERROR(VLOOKUP(INDIRECT("X54"),クラス・種目リスト!$A$2:$AF$48,15,FALSE),"-")</f>
        <v>-</v>
      </c>
      <c r="CZ54" s="186" t="str">
        <f t="array" aca="1" ref="CZ54" ca="1">IFERROR(VLOOKUP(INDIRECT("X54"),クラス・種目リスト!$A$2:$AF$48,16,FALSE),"-")</f>
        <v>-</v>
      </c>
      <c r="DA54" s="186" t="str">
        <f t="array" aca="1" ref="DA54" ca="1">IFERROR(VLOOKUP(INDIRECT("X54"),クラス・種目リスト!$A$2:$AF$48,17,FALSE),"-")</f>
        <v>-</v>
      </c>
      <c r="DB54" s="186">
        <f t="shared" ca="1" si="12"/>
        <v>0</v>
      </c>
      <c r="DC54" s="186"/>
      <c r="DD54" s="186"/>
      <c r="DE54" s="186"/>
      <c r="DF54" s="186"/>
      <c r="DG54" s="186" t="str">
        <f t="array" aca="1" ref="DG54" ca="1">IFERROR(VLOOKUP(INDIRECT("AL54"),クラス・種目リスト!$A$2:$AF$48,18,FALSE),"-")</f>
        <v>-</v>
      </c>
      <c r="DH54" s="186" t="str">
        <f t="array" aca="1" ref="DH54" ca="1">IFERROR(VLOOKUP(INDIRECT("AL54"),クラス・種目リスト!$A$2:$AF$48,19,FALSE),"-")</f>
        <v>-</v>
      </c>
      <c r="DI54" s="186" t="str">
        <f t="array" aca="1" ref="DI54" ca="1">IFERROR(VLOOKUP(INDIRECT("AL54"),クラス・種目リスト!$A$2:$AF$48,20,FALSE),"-")</f>
        <v>-</v>
      </c>
      <c r="DJ54" s="186" t="str">
        <f t="array" aca="1" ref="DJ54" ca="1">IFERROR(VLOOKUP(INDIRECT("AL54"),クラス・種目リスト!$A$2:$AF$48,21,FALSE),"-")</f>
        <v>-</v>
      </c>
      <c r="DK54" s="186" t="str">
        <f t="array" aca="1" ref="DK54" ca="1">IFERROR(VLOOKUP(INDIRECT("AL54"),クラス・種目リスト!$A$2:$AF$48,22,FALSE),"-")</f>
        <v>-</v>
      </c>
      <c r="DL54" s="186" t="str">
        <f t="array" aca="1" ref="DL54" ca="1">IFERROR(VLOOKUP(INDIRECT("AL54"),クラス・種目リスト!$A$2:$AF$48,23,FALSE),"-")</f>
        <v>-</v>
      </c>
      <c r="DM54" s="186" t="str">
        <f t="array" aca="1" ref="DM54" ca="1">IFERROR(VLOOKUP(INDIRECT("AL54"),クラス・種目リスト!$A$2:$AF$48,24,FALSE),"-")</f>
        <v>-</v>
      </c>
      <c r="DN54" s="186" t="str">
        <f t="array" aca="1" ref="DN54" ca="1">IFERROR(VLOOKUP(INDIRECT("AL54"),クラス・種目リスト!$A$2:$AF$48,25,FALSE),"-")</f>
        <v>-</v>
      </c>
      <c r="DO54" s="186" t="str">
        <f t="array" aca="1" ref="DO54" ca="1">IFERROR(VLOOKUP(INDIRECT("AL54"),クラス・種目リスト!$A$2:$AF$48,26,FALSE),"-")</f>
        <v>-</v>
      </c>
      <c r="DP54" s="186" t="str">
        <f t="array" aca="1" ref="DP54" ca="1">IFERROR(VLOOKUP(INDIRECT("AL54"),クラス・種目リスト!$A$2:$AF$48,27,FALSE),"-")</f>
        <v>-</v>
      </c>
      <c r="DQ54" s="186" t="str">
        <f t="array" aca="1" ref="DQ54" ca="1">IFERROR(VLOOKUP(INDIRECT("AL54"),クラス・種目リスト!$A$2:$AF$48,28,FALSE),"-")</f>
        <v>-</v>
      </c>
      <c r="DR54" s="186" t="str">
        <f t="array" aca="1" ref="DR54" ca="1">IFERROR(VLOOKUP(INDIRECT("AL54"),クラス・種目リスト!$A$2:$AF$48,29,FALSE),"-")</f>
        <v>-</v>
      </c>
      <c r="DS54" s="186" t="str">
        <f t="array" aca="1" ref="DS54" ca="1">IFERROR(VLOOKUP(INDIRECT("AL54"),クラス・種目リスト!$A$2:$AF$48,30,FALSE),"-")</f>
        <v>-</v>
      </c>
      <c r="DT54" s="186" t="str">
        <f t="array" aca="1" ref="DT54" ca="1">IFERROR(VLOOKUP(INDIRECT("AL54"),クラス・種目リスト!$A$2:$AF$48,31,FALSE),"-")</f>
        <v>-</v>
      </c>
      <c r="DU54" s="186" t="str">
        <f t="array" aca="1" ref="DU54" ca="1">IFERROR(VLOOKUP(INDIRECT("AL54"),クラス・種目リスト!$A$2:$AF$48,32,FALSE),"-")</f>
        <v>-</v>
      </c>
      <c r="DV54" s="186">
        <f t="shared" ca="1" si="5"/>
        <v>0</v>
      </c>
      <c r="EA54" s="186" t="str">
        <f t="array" aca="1" ref="EA54" ca="1">IFERROR(VLOOKUP(INDIRECT("AV54"),クラス・種目リスト!$A$2:$AF$48,18,FALSE),"-")</f>
        <v>-</v>
      </c>
      <c r="EB54" s="186" t="str">
        <f t="array" aca="1" ref="EB54" ca="1">IFERROR(VLOOKUP(INDIRECT("AV54"),クラス・種目リスト!$A$2:$AF$48,19,FALSE),"-")</f>
        <v>-</v>
      </c>
      <c r="EC54" s="186" t="str">
        <f t="array" aca="1" ref="EC54" ca="1">IFERROR(VLOOKUP(INDIRECT("AV54"),クラス・種目リスト!$A$2:$AF$48,20,FALSE),"-")</f>
        <v>-</v>
      </c>
      <c r="ED54" s="186" t="str">
        <f t="array" aca="1" ref="ED54" ca="1">IFERROR(VLOOKUP(INDIRECT("AV54"),クラス・種目リスト!$A$2:$AF$48,21,FALSE),"-")</f>
        <v>-</v>
      </c>
      <c r="EE54" s="186" t="str">
        <f t="array" aca="1" ref="EE54" ca="1">IFERROR(VLOOKUP(INDIRECT("AV54"),クラス・種目リスト!$A$2:$AF$48,22,FALSE),"-")</f>
        <v>-</v>
      </c>
      <c r="EF54" s="186" t="str">
        <f t="array" aca="1" ref="EF54" ca="1">IFERROR(VLOOKUP(INDIRECT("AV54"),クラス・種目リスト!$A$2:$AF$48,23,FALSE),"-")</f>
        <v>-</v>
      </c>
      <c r="EG54" s="186" t="str">
        <f t="array" aca="1" ref="EG54" ca="1">IFERROR(VLOOKUP(INDIRECT("AV54"),クラス・種目リスト!$A$2:$AF$48,24,FALSE),"-")</f>
        <v>-</v>
      </c>
      <c r="EH54" s="186" t="str">
        <f t="array" aca="1" ref="EH54" ca="1">IFERROR(VLOOKUP(INDIRECT("AV54"),クラス・種目リスト!$A$2:$AF$48,25,FALSE),"-")</f>
        <v>-</v>
      </c>
      <c r="EI54" s="186" t="str">
        <f t="array" aca="1" ref="EI54" ca="1">IFERROR(VLOOKUP(INDIRECT("AV54"),クラス・種目リスト!$A$2:$AF$48,26,FALSE),"-")</f>
        <v>-</v>
      </c>
      <c r="EJ54" s="186" t="str">
        <f t="array" aca="1" ref="EJ54" ca="1">IFERROR(VLOOKUP(INDIRECT("AV54"),クラス・種目リスト!$A$2:$AF$48,27,FALSE),"-")</f>
        <v>-</v>
      </c>
      <c r="EK54" s="186" t="str">
        <f t="array" aca="1" ref="EK54" ca="1">IFERROR(VLOOKUP(INDIRECT("AV54"),クラス・種目リスト!$A$2:$AF$48,28,FALSE),"-")</f>
        <v>-</v>
      </c>
      <c r="EL54" s="186" t="str">
        <f t="array" aca="1" ref="EL54" ca="1">IFERROR(VLOOKUP(INDIRECT("AV54"),クラス・種目リスト!$A$2:$AF$48,29,FALSE),"-")</f>
        <v>-</v>
      </c>
      <c r="EM54" s="186" t="str">
        <f t="array" aca="1" ref="EM54" ca="1">IFERROR(VLOOKUP(INDIRECT("AV54"),クラス・種目リスト!$A$2:$AF$48,30,FALSE),"-")</f>
        <v>-</v>
      </c>
      <c r="EN54" s="186" t="str">
        <f t="array" aca="1" ref="EN54" ca="1">IFERROR(VLOOKUP(INDIRECT("AV54"),クラス・種目リスト!$A$2:$AF$48,31,FALSE),"-")</f>
        <v>-</v>
      </c>
      <c r="EO54" s="186" t="str">
        <f t="array" aca="1" ref="EO54" ca="1">IFERROR(VLOOKUP(INDIRECT("AV54"),クラス・種目リスト!$A$2:$AF$48,32,FALSE),"-")</f>
        <v>-</v>
      </c>
      <c r="EP54" s="186">
        <f t="shared" ca="1" si="6"/>
        <v>0</v>
      </c>
      <c r="EQ54" s="186"/>
      <c r="ER54" s="186"/>
      <c r="ES54" s="186"/>
      <c r="ET54" s="186"/>
      <c r="EV54" s="39">
        <f t="array" aca="1" ref="EV54" ca="1">IF(INDIRECT("O54")="-",0,COUNTA(INDIRECT("O54")))+IF(INDIRECT("Y54")="-",0,COUNTA(INDIRECT("Y54")))+IF(INDIRECT("AM54")="-",0,COUNTA(INDIRECT("AM54")))+IF(INDIRECT("AW54")="-",0,COUNTA(INDIRECT("AW54")))</f>
        <v>0</v>
      </c>
    </row>
    <row r="55" spans="1:152" ht="19.5" customHeight="1" x14ac:dyDescent="0.15">
      <c r="A55" s="72" t="s">
        <v>3</v>
      </c>
      <c r="B55" s="73" t="str">
        <f t="shared" si="4"/>
        <v/>
      </c>
      <c r="C55" s="74"/>
      <c r="D55" s="75"/>
      <c r="E55" s="76"/>
      <c r="F55" s="82"/>
      <c r="G55" s="83"/>
      <c r="H55" s="84"/>
      <c r="I55" s="121" t="str">
        <f t="shared" si="7"/>
        <v/>
      </c>
      <c r="J55" s="122" t="str">
        <f t="shared" si="8"/>
        <v/>
      </c>
      <c r="K55" s="128"/>
      <c r="L55" s="122" t="str">
        <f t="shared" si="9"/>
        <v/>
      </c>
      <c r="M55" s="125"/>
      <c r="N55" s="125"/>
      <c r="O55" s="126"/>
      <c r="P55" s="127"/>
      <c r="Q55" s="143"/>
      <c r="R55" s="127"/>
      <c r="S55" s="144"/>
      <c r="T55" s="127"/>
      <c r="U55" s="144"/>
      <c r="V55" s="145" t="str">
        <f t="shared" si="13"/>
        <v/>
      </c>
      <c r="W55" s="148"/>
      <c r="X55" s="149"/>
      <c r="Y55" s="126"/>
      <c r="Z55" s="127"/>
      <c r="AA55" s="143"/>
      <c r="AB55" s="157"/>
      <c r="AC55" s="144"/>
      <c r="AD55" s="158"/>
      <c r="AE55" s="144"/>
      <c r="AF55" s="145" t="str">
        <f t="shared" si="14"/>
        <v/>
      </c>
      <c r="AG55" s="146"/>
      <c r="AH55" s="147"/>
      <c r="AI55" s="174" t="str">
        <f t="shared" si="10"/>
        <v>-</v>
      </c>
      <c r="AJ55" s="79"/>
      <c r="AK55" s="52"/>
      <c r="AL55" s="159"/>
      <c r="AM55" s="59"/>
      <c r="AN55" s="112"/>
      <c r="AO55" s="112"/>
      <c r="AP55" s="112"/>
      <c r="AQ55" s="112"/>
      <c r="AR55" s="112"/>
      <c r="AS55" s="112"/>
      <c r="AT55" s="59"/>
      <c r="AU55" s="59"/>
      <c r="AV55" s="159"/>
      <c r="AW55" s="59"/>
      <c r="AX55" s="112"/>
      <c r="AY55" s="112"/>
      <c r="AZ55" s="112"/>
      <c r="BA55" s="112"/>
      <c r="BB55" s="112"/>
      <c r="BC55" s="112"/>
      <c r="BD55" s="59"/>
      <c r="BE55" s="146"/>
      <c r="BF55" s="212"/>
      <c r="BG55" s="174" t="str">
        <f t="shared" si="11"/>
        <v>-</v>
      </c>
      <c r="BH55" s="174" t="str">
        <f t="array" aca="1" ref="BH55" ca="1">IF(INDIRECT("D55")="","",IFERROR(HLOOKUP($E$4,$BL$2:$BW$3,2,FALSE),""))</f>
        <v/>
      </c>
      <c r="BI55" s="52"/>
      <c r="BJ55" s="217"/>
      <c r="BK55" s="213" t="str">
        <f t="array" aca="1" ref="BK55" ca="1">IF(クラス・種目リスト!$J$78=1,$C$4&amp;INDIRECT("$C55")&amp;RIGHT(INDIRECT("$H55"),1),$C$4&amp;INDIRECT("$C55"))</f>
        <v>小学</v>
      </c>
      <c r="BL55" s="214" t="str">
        <f ca="1">IFERROR(VLOOKUP($BK55,クラス・種目リスト!$A$67:$H$82,3,FALSE),"-")</f>
        <v>-</v>
      </c>
      <c r="BM55" s="214" t="str">
        <f ca="1">IFERROR(VLOOKUP($BK55,クラス・種目リスト!$A$67:$H$82,4,FALSE),"-")</f>
        <v>-</v>
      </c>
      <c r="BN55" s="214" t="str">
        <f ca="1">IFERROR(VLOOKUP($BK55,クラス・種目リスト!$A$67:$H$82,5,FALSE),"-")</f>
        <v>-</v>
      </c>
      <c r="BO55" s="214" t="str">
        <f ca="1">IFERROR(VLOOKUP($BK55,クラス・種目リスト!$A$67:$H$82,6,FALSE),"-")</f>
        <v>-</v>
      </c>
      <c r="BP55" s="214" t="str">
        <f ca="1">IFERROR(VLOOKUP($BK55,クラス・種目リスト!$A$67:$H$82,7,FALSE),"-")</f>
        <v>-</v>
      </c>
      <c r="BQ55" s="214" t="str">
        <f ca="1">IFERROR(VLOOKUP($BK55,クラス・種目リスト!$A$67:$H$82,8,FALSE),"-")</f>
        <v>-</v>
      </c>
      <c r="BR55" s="243"/>
      <c r="BS55" s="186" t="str">
        <f t="array" aca="1" ref="BS55" ca="1">IFERROR(VLOOKUP(INDIRECT("N55"),クラス・種目リスト!$A$2:$AF$48,3,FALSE),"-")</f>
        <v>-</v>
      </c>
      <c r="BT55" s="186" t="str">
        <f t="array" aca="1" ref="BT55" ca="1">IFERROR(VLOOKUP(INDIRECT("N55"),クラス・種目リスト!$A$2:$AF$48,4,FALSE),"-")</f>
        <v>-</v>
      </c>
      <c r="BU55" s="186" t="str">
        <f t="array" aca="1" ref="BU55" ca="1">IFERROR(VLOOKUP(INDIRECT("N55"),クラス・種目リスト!$A$2:$AF$48,5,FALSE),"-")</f>
        <v>-</v>
      </c>
      <c r="BV55" s="186" t="str">
        <f t="array" aca="1" ref="BV55" ca="1">IFERROR(VLOOKUP(INDIRECT("N55"),クラス・種目リスト!$A$2:$AF$48,6,FALSE),"-")</f>
        <v>-</v>
      </c>
      <c r="BW55" s="186" t="str">
        <f t="array" aca="1" ref="BW55" ca="1">IFERROR(VLOOKUP(INDIRECT("N55"),クラス・種目リスト!$A$2:$AF$48,7,FALSE),"-")</f>
        <v>-</v>
      </c>
      <c r="BX55" s="186" t="str">
        <f t="array" aca="1" ref="BX55" ca="1">IFERROR(VLOOKUP(INDIRECT("N55"),クラス・種目リスト!$A$2:$AF$48,8,FALSE),"-")</f>
        <v>-</v>
      </c>
      <c r="BY55" s="186" t="str">
        <f t="array" aca="1" ref="BY55" ca="1">IFERROR(VLOOKUP(INDIRECT("N55"),クラス・種目リスト!$A$2:$AF$48,9,FALSE),"-")</f>
        <v>-</v>
      </c>
      <c r="BZ55" s="186" t="str">
        <f t="array" aca="1" ref="BZ55" ca="1">IFERROR(VLOOKUP(INDIRECT("N55"),クラス・種目リスト!$A$2:$AF$48,10,FALSE),"-")</f>
        <v>-</v>
      </c>
      <c r="CA55" s="186" t="str">
        <f t="array" aca="1" ref="CA55" ca="1">IFERROR(VLOOKUP(INDIRECT("N55"),クラス・種目リスト!$A$2:$AF$48,11,FALSE),"-")</f>
        <v>-</v>
      </c>
      <c r="CB55" s="186" t="str">
        <f t="array" aca="1" ref="CB55" ca="1">IFERROR(VLOOKUP(INDIRECT("N55"),クラス・種目リスト!$A$2:$AF$48,12,FALSE),"-")</f>
        <v>-</v>
      </c>
      <c r="CC55" s="186" t="str">
        <f t="array" aca="1" ref="CC55" ca="1">IFERROR(VLOOKUP(INDIRECT("N55"),クラス・種目リスト!$A$2:$AF$48,13,FALSE),"-")</f>
        <v>-</v>
      </c>
      <c r="CD55" s="186" t="str">
        <f t="array" aca="1" ref="CD55" ca="1">IFERROR(VLOOKUP(INDIRECT("N55"),クラス・種目リスト!$A$2:$AF$48,14,FALSE),"-")</f>
        <v>-</v>
      </c>
      <c r="CE55" s="186" t="str">
        <f t="array" aca="1" ref="CE55" ca="1">IFERROR(VLOOKUP(INDIRECT("N55"),クラス・種目リスト!$A$2:$AF$48,15,FALSE),"-")</f>
        <v>-</v>
      </c>
      <c r="CF55" s="186" t="str">
        <f t="array" aca="1" ref="CF55" ca="1">IFERROR(VLOOKUP(INDIRECT("N55"),クラス・種目リスト!$A$2:$AF$48,16,FALSE),"-")</f>
        <v>-</v>
      </c>
      <c r="CG55" s="186" t="str">
        <f t="array" aca="1" ref="CG55" ca="1">IFERROR(VLOOKUP(INDIRECT("N55"),クラス・種目リスト!$A$2:$AF$48,17,FALSE),"-")</f>
        <v>-</v>
      </c>
      <c r="CH55" s="186">
        <f t="shared" ca="1" si="15"/>
        <v>0</v>
      </c>
      <c r="CI55" s="186"/>
      <c r="CJ55" s="186"/>
      <c r="CK55" s="186"/>
      <c r="CL55" s="186"/>
      <c r="CM55" s="186" t="str">
        <f t="array" aca="1" ref="CM55" ca="1">IFERROR(VLOOKUP(INDIRECT("X55"),クラス・種目リスト!$A$2:$AF$48,3,FALSE),"-")</f>
        <v>-</v>
      </c>
      <c r="CN55" s="186" t="str">
        <f t="array" aca="1" ref="CN55" ca="1">IFERROR(VLOOKUP(INDIRECT("X55"),クラス・種目リスト!$A$2:$AF$48,4,FALSE),"-")</f>
        <v>-</v>
      </c>
      <c r="CO55" s="186" t="str">
        <f t="array" aca="1" ref="CO55" ca="1">IFERROR(VLOOKUP(INDIRECT("X55"),クラス・種目リスト!$A$2:$AF$48,5,FALSE),"-")</f>
        <v>-</v>
      </c>
      <c r="CP55" s="186" t="str">
        <f t="array" aca="1" ref="CP55" ca="1">IFERROR(VLOOKUP(INDIRECT("X55"),クラス・種目リスト!$A$2:$AF$48,6,FALSE),"-")</f>
        <v>-</v>
      </c>
      <c r="CQ55" s="186" t="str">
        <f t="array" aca="1" ref="CQ55" ca="1">IFERROR(VLOOKUP(INDIRECT("X55"),クラス・種目リスト!$A$2:$AF$48,7,FALSE),"-")</f>
        <v>-</v>
      </c>
      <c r="CR55" s="186" t="str">
        <f t="array" aca="1" ref="CR55" ca="1">IFERROR(VLOOKUP(INDIRECT("X55"),クラス・種目リスト!$A$2:$AF$48,8,FALSE),"-")</f>
        <v>-</v>
      </c>
      <c r="CS55" s="186" t="str">
        <f t="array" aca="1" ref="CS55" ca="1">IFERROR(VLOOKUP(INDIRECT("X55"),クラス・種目リスト!$A$2:$AF$48,9,FALSE),"-")</f>
        <v>-</v>
      </c>
      <c r="CT55" s="186" t="str">
        <f t="array" aca="1" ref="CT55" ca="1">IFERROR(VLOOKUP(INDIRECT("X55"),クラス・種目リスト!$A$2:$AF$48,10,FALSE),"-")</f>
        <v>-</v>
      </c>
      <c r="CU55" s="186" t="str">
        <f t="array" aca="1" ref="CU55" ca="1">IFERROR(VLOOKUP(INDIRECT("X55"),クラス・種目リスト!$A$2:$AF$48,11,FALSE),"-")</f>
        <v>-</v>
      </c>
      <c r="CV55" s="186" t="str">
        <f t="array" aca="1" ref="CV55" ca="1">IFERROR(VLOOKUP(INDIRECT("X55"),クラス・種目リスト!$A$2:$AF$48,12,FALSE),"-")</f>
        <v>-</v>
      </c>
      <c r="CW55" s="186" t="str">
        <f t="array" aca="1" ref="CW55" ca="1">IFERROR(VLOOKUP(INDIRECT("X55"),クラス・種目リスト!$A$2:$AF$48,13,FALSE),"-")</f>
        <v>-</v>
      </c>
      <c r="CX55" s="186" t="str">
        <f t="array" aca="1" ref="CX55" ca="1">IFERROR(VLOOKUP(INDIRECT("X55"),クラス・種目リスト!$A$2:$AF$48,14,FALSE),"-")</f>
        <v>-</v>
      </c>
      <c r="CY55" s="186" t="str">
        <f t="array" aca="1" ref="CY55" ca="1">IFERROR(VLOOKUP(INDIRECT("X55"),クラス・種目リスト!$A$2:$AF$48,15,FALSE),"-")</f>
        <v>-</v>
      </c>
      <c r="CZ55" s="186" t="str">
        <f t="array" aca="1" ref="CZ55" ca="1">IFERROR(VLOOKUP(INDIRECT("X55"),クラス・種目リスト!$A$2:$AF$48,16,FALSE),"-")</f>
        <v>-</v>
      </c>
      <c r="DA55" s="186" t="str">
        <f t="array" aca="1" ref="DA55" ca="1">IFERROR(VLOOKUP(INDIRECT("X55"),クラス・種目リスト!$A$2:$AF$48,17,FALSE),"-")</f>
        <v>-</v>
      </c>
      <c r="DB55" s="186">
        <f t="shared" ca="1" si="12"/>
        <v>0</v>
      </c>
      <c r="DC55" s="186"/>
      <c r="DD55" s="186"/>
      <c r="DE55" s="186"/>
      <c r="DF55" s="186"/>
      <c r="DG55" s="186" t="str">
        <f t="array" aca="1" ref="DG55" ca="1">IFERROR(VLOOKUP(INDIRECT("AL55"),クラス・種目リスト!$A$2:$AF$48,18,FALSE),"-")</f>
        <v>-</v>
      </c>
      <c r="DH55" s="186" t="str">
        <f t="array" aca="1" ref="DH55" ca="1">IFERROR(VLOOKUP(INDIRECT("AL55"),クラス・種目リスト!$A$2:$AF$48,19,FALSE),"-")</f>
        <v>-</v>
      </c>
      <c r="DI55" s="186" t="str">
        <f t="array" aca="1" ref="DI55" ca="1">IFERROR(VLOOKUP(INDIRECT("AL55"),クラス・種目リスト!$A$2:$AF$48,20,FALSE),"-")</f>
        <v>-</v>
      </c>
      <c r="DJ55" s="186" t="str">
        <f t="array" aca="1" ref="DJ55" ca="1">IFERROR(VLOOKUP(INDIRECT("AL55"),クラス・種目リスト!$A$2:$AF$48,21,FALSE),"-")</f>
        <v>-</v>
      </c>
      <c r="DK55" s="186" t="str">
        <f t="array" aca="1" ref="DK55" ca="1">IFERROR(VLOOKUP(INDIRECT("AL55"),クラス・種目リスト!$A$2:$AF$48,22,FALSE),"-")</f>
        <v>-</v>
      </c>
      <c r="DL55" s="186" t="str">
        <f t="array" aca="1" ref="DL55" ca="1">IFERROR(VLOOKUP(INDIRECT("AL55"),クラス・種目リスト!$A$2:$AF$48,23,FALSE),"-")</f>
        <v>-</v>
      </c>
      <c r="DM55" s="186" t="str">
        <f t="array" aca="1" ref="DM55" ca="1">IFERROR(VLOOKUP(INDIRECT("AL55"),クラス・種目リスト!$A$2:$AF$48,24,FALSE),"-")</f>
        <v>-</v>
      </c>
      <c r="DN55" s="186" t="str">
        <f t="array" aca="1" ref="DN55" ca="1">IFERROR(VLOOKUP(INDIRECT("AL55"),クラス・種目リスト!$A$2:$AF$48,25,FALSE),"-")</f>
        <v>-</v>
      </c>
      <c r="DO55" s="186" t="str">
        <f t="array" aca="1" ref="DO55" ca="1">IFERROR(VLOOKUP(INDIRECT("AL55"),クラス・種目リスト!$A$2:$AF$48,26,FALSE),"-")</f>
        <v>-</v>
      </c>
      <c r="DP55" s="186" t="str">
        <f t="array" aca="1" ref="DP55" ca="1">IFERROR(VLOOKUP(INDIRECT("AL55"),クラス・種目リスト!$A$2:$AF$48,27,FALSE),"-")</f>
        <v>-</v>
      </c>
      <c r="DQ55" s="186" t="str">
        <f t="array" aca="1" ref="DQ55" ca="1">IFERROR(VLOOKUP(INDIRECT("AL55"),クラス・種目リスト!$A$2:$AF$48,28,FALSE),"-")</f>
        <v>-</v>
      </c>
      <c r="DR55" s="186" t="str">
        <f t="array" aca="1" ref="DR55" ca="1">IFERROR(VLOOKUP(INDIRECT("AL55"),クラス・種目リスト!$A$2:$AF$48,29,FALSE),"-")</f>
        <v>-</v>
      </c>
      <c r="DS55" s="186" t="str">
        <f t="array" aca="1" ref="DS55" ca="1">IFERROR(VLOOKUP(INDIRECT("AL55"),クラス・種目リスト!$A$2:$AF$48,30,FALSE),"-")</f>
        <v>-</v>
      </c>
      <c r="DT55" s="186" t="str">
        <f t="array" aca="1" ref="DT55" ca="1">IFERROR(VLOOKUP(INDIRECT("AL55"),クラス・種目リスト!$A$2:$AF$48,31,FALSE),"-")</f>
        <v>-</v>
      </c>
      <c r="DU55" s="186" t="str">
        <f t="array" aca="1" ref="DU55" ca="1">IFERROR(VLOOKUP(INDIRECT("AL55"),クラス・種目リスト!$A$2:$AF$48,32,FALSE),"-")</f>
        <v>-</v>
      </c>
      <c r="DV55" s="186">
        <f t="shared" ca="1" si="5"/>
        <v>0</v>
      </c>
      <c r="EA55" s="186" t="str">
        <f t="array" aca="1" ref="EA55" ca="1">IFERROR(VLOOKUP(INDIRECT("AV55"),クラス・種目リスト!$A$2:$AF$48,18,FALSE),"-")</f>
        <v>-</v>
      </c>
      <c r="EB55" s="186" t="str">
        <f t="array" aca="1" ref="EB55" ca="1">IFERROR(VLOOKUP(INDIRECT("AV55"),クラス・種目リスト!$A$2:$AF$48,19,FALSE),"-")</f>
        <v>-</v>
      </c>
      <c r="EC55" s="186" t="str">
        <f t="array" aca="1" ref="EC55" ca="1">IFERROR(VLOOKUP(INDIRECT("AV55"),クラス・種目リスト!$A$2:$AF$48,20,FALSE),"-")</f>
        <v>-</v>
      </c>
      <c r="ED55" s="186" t="str">
        <f t="array" aca="1" ref="ED55" ca="1">IFERROR(VLOOKUP(INDIRECT("AV55"),クラス・種目リスト!$A$2:$AF$48,21,FALSE),"-")</f>
        <v>-</v>
      </c>
      <c r="EE55" s="186" t="str">
        <f t="array" aca="1" ref="EE55" ca="1">IFERROR(VLOOKUP(INDIRECT("AV55"),クラス・種目リスト!$A$2:$AF$48,22,FALSE),"-")</f>
        <v>-</v>
      </c>
      <c r="EF55" s="186" t="str">
        <f t="array" aca="1" ref="EF55" ca="1">IFERROR(VLOOKUP(INDIRECT("AV55"),クラス・種目リスト!$A$2:$AF$48,23,FALSE),"-")</f>
        <v>-</v>
      </c>
      <c r="EG55" s="186" t="str">
        <f t="array" aca="1" ref="EG55" ca="1">IFERROR(VLOOKUP(INDIRECT("AV55"),クラス・種目リスト!$A$2:$AF$48,24,FALSE),"-")</f>
        <v>-</v>
      </c>
      <c r="EH55" s="186" t="str">
        <f t="array" aca="1" ref="EH55" ca="1">IFERROR(VLOOKUP(INDIRECT("AV55"),クラス・種目リスト!$A$2:$AF$48,25,FALSE),"-")</f>
        <v>-</v>
      </c>
      <c r="EI55" s="186" t="str">
        <f t="array" aca="1" ref="EI55" ca="1">IFERROR(VLOOKUP(INDIRECT("AV55"),クラス・種目リスト!$A$2:$AF$48,26,FALSE),"-")</f>
        <v>-</v>
      </c>
      <c r="EJ55" s="186" t="str">
        <f t="array" aca="1" ref="EJ55" ca="1">IFERROR(VLOOKUP(INDIRECT("AV55"),クラス・種目リスト!$A$2:$AF$48,27,FALSE),"-")</f>
        <v>-</v>
      </c>
      <c r="EK55" s="186" t="str">
        <f t="array" aca="1" ref="EK55" ca="1">IFERROR(VLOOKUP(INDIRECT("AV55"),クラス・種目リスト!$A$2:$AF$48,28,FALSE),"-")</f>
        <v>-</v>
      </c>
      <c r="EL55" s="186" t="str">
        <f t="array" aca="1" ref="EL55" ca="1">IFERROR(VLOOKUP(INDIRECT("AV55"),クラス・種目リスト!$A$2:$AF$48,29,FALSE),"-")</f>
        <v>-</v>
      </c>
      <c r="EM55" s="186" t="str">
        <f t="array" aca="1" ref="EM55" ca="1">IFERROR(VLOOKUP(INDIRECT("AV55"),クラス・種目リスト!$A$2:$AF$48,30,FALSE),"-")</f>
        <v>-</v>
      </c>
      <c r="EN55" s="186" t="str">
        <f t="array" aca="1" ref="EN55" ca="1">IFERROR(VLOOKUP(INDIRECT("AV55"),クラス・種目リスト!$A$2:$AF$48,31,FALSE),"-")</f>
        <v>-</v>
      </c>
      <c r="EO55" s="186" t="str">
        <f t="array" aca="1" ref="EO55" ca="1">IFERROR(VLOOKUP(INDIRECT("AV55"),クラス・種目リスト!$A$2:$AF$48,32,FALSE),"-")</f>
        <v>-</v>
      </c>
      <c r="EP55" s="186">
        <f t="shared" ca="1" si="6"/>
        <v>0</v>
      </c>
      <c r="EQ55" s="186"/>
      <c r="ER55" s="186"/>
      <c r="ES55" s="186"/>
      <c r="ET55" s="186"/>
      <c r="EV55" s="39">
        <f t="array" aca="1" ref="EV55" ca="1">IF(INDIRECT("O55")="-",0,COUNTA(INDIRECT("O55")))+IF(INDIRECT("Y55")="-",0,COUNTA(INDIRECT("Y55")))+IF(INDIRECT("AM55")="-",0,COUNTA(INDIRECT("AM55")))+IF(INDIRECT("AW55")="-",0,COUNTA(INDIRECT("AW55")))</f>
        <v>0</v>
      </c>
    </row>
    <row r="56" spans="1:152" ht="19.5" customHeight="1" x14ac:dyDescent="0.15">
      <c r="A56" s="72" t="s">
        <v>3</v>
      </c>
      <c r="B56" s="73" t="str">
        <f t="shared" si="4"/>
        <v/>
      </c>
      <c r="C56" s="74"/>
      <c r="D56" s="80"/>
      <c r="E56" s="81"/>
      <c r="F56" s="82"/>
      <c r="G56" s="83"/>
      <c r="H56" s="84"/>
      <c r="I56" s="121" t="str">
        <f t="shared" si="7"/>
        <v/>
      </c>
      <c r="J56" s="122" t="str">
        <f t="shared" si="8"/>
        <v/>
      </c>
      <c r="K56" s="128"/>
      <c r="L56" s="122" t="str">
        <f t="shared" si="9"/>
        <v/>
      </c>
      <c r="M56" s="125"/>
      <c r="N56" s="125"/>
      <c r="O56" s="126"/>
      <c r="P56" s="127"/>
      <c r="Q56" s="143"/>
      <c r="R56" s="127"/>
      <c r="S56" s="144"/>
      <c r="T56" s="127"/>
      <c r="U56" s="144"/>
      <c r="V56" s="145" t="str">
        <f t="shared" si="13"/>
        <v/>
      </c>
      <c r="W56" s="148"/>
      <c r="X56" s="149"/>
      <c r="Y56" s="126"/>
      <c r="Z56" s="127"/>
      <c r="AA56" s="143"/>
      <c r="AB56" s="157"/>
      <c r="AC56" s="144"/>
      <c r="AD56" s="158"/>
      <c r="AE56" s="144"/>
      <c r="AF56" s="145" t="str">
        <f t="shared" si="14"/>
        <v/>
      </c>
      <c r="AG56" s="146"/>
      <c r="AH56" s="147"/>
      <c r="AI56" s="174" t="str">
        <f t="shared" si="10"/>
        <v>-</v>
      </c>
      <c r="AJ56" s="79"/>
      <c r="AK56" s="52"/>
      <c r="AL56" s="159"/>
      <c r="AM56" s="59"/>
      <c r="AN56" s="112"/>
      <c r="AO56" s="112"/>
      <c r="AP56" s="112"/>
      <c r="AQ56" s="112"/>
      <c r="AR56" s="112"/>
      <c r="AS56" s="112"/>
      <c r="AT56" s="59"/>
      <c r="AU56" s="59"/>
      <c r="AV56" s="159"/>
      <c r="AW56" s="59"/>
      <c r="AX56" s="112"/>
      <c r="AY56" s="112"/>
      <c r="AZ56" s="112"/>
      <c r="BA56" s="112"/>
      <c r="BB56" s="112"/>
      <c r="BC56" s="112"/>
      <c r="BD56" s="59"/>
      <c r="BE56" s="146"/>
      <c r="BF56" s="212"/>
      <c r="BG56" s="174" t="str">
        <f t="shared" si="11"/>
        <v>-</v>
      </c>
      <c r="BH56" s="174" t="str">
        <f t="array" aca="1" ref="BH56" ca="1">IF(INDIRECT("D56")="","",IFERROR(HLOOKUP($E$4,$BL$2:$BW$3,2,FALSE),""))</f>
        <v/>
      </c>
      <c r="BI56" s="52"/>
      <c r="BJ56" s="217"/>
      <c r="BK56" s="213" t="str">
        <f t="array" aca="1" ref="BK56" ca="1">IF(クラス・種目リスト!$J$78=1,$C$4&amp;INDIRECT("$C56")&amp;RIGHT(INDIRECT("$H56"),1),$C$4&amp;INDIRECT("$C56"))</f>
        <v>小学</v>
      </c>
      <c r="BL56" s="214" t="str">
        <f ca="1">IFERROR(VLOOKUP($BK56,クラス・種目リスト!$A$67:$H$82,3,FALSE),"-")</f>
        <v>-</v>
      </c>
      <c r="BM56" s="214" t="str">
        <f ca="1">IFERROR(VLOOKUP($BK56,クラス・種目リスト!$A$67:$H$82,4,FALSE),"-")</f>
        <v>-</v>
      </c>
      <c r="BN56" s="214" t="str">
        <f ca="1">IFERROR(VLOOKUP($BK56,クラス・種目リスト!$A$67:$H$82,5,FALSE),"-")</f>
        <v>-</v>
      </c>
      <c r="BO56" s="214" t="str">
        <f ca="1">IFERROR(VLOOKUP($BK56,クラス・種目リスト!$A$67:$H$82,6,FALSE),"-")</f>
        <v>-</v>
      </c>
      <c r="BP56" s="214" t="str">
        <f ca="1">IFERROR(VLOOKUP($BK56,クラス・種目リスト!$A$67:$H$82,7,FALSE),"-")</f>
        <v>-</v>
      </c>
      <c r="BQ56" s="214" t="str">
        <f ca="1">IFERROR(VLOOKUP($BK56,クラス・種目リスト!$A$67:$H$82,8,FALSE),"-")</f>
        <v>-</v>
      </c>
      <c r="BR56" s="243"/>
      <c r="BS56" s="186" t="str">
        <f t="array" aca="1" ref="BS56" ca="1">IFERROR(VLOOKUP(INDIRECT("N56"),クラス・種目リスト!$A$2:$AF$48,3,FALSE),"-")</f>
        <v>-</v>
      </c>
      <c r="BT56" s="186" t="str">
        <f t="array" aca="1" ref="BT56" ca="1">IFERROR(VLOOKUP(INDIRECT("N56"),クラス・種目リスト!$A$2:$AF$48,4,FALSE),"-")</f>
        <v>-</v>
      </c>
      <c r="BU56" s="186" t="str">
        <f t="array" aca="1" ref="BU56" ca="1">IFERROR(VLOOKUP(INDIRECT("N56"),クラス・種目リスト!$A$2:$AF$48,5,FALSE),"-")</f>
        <v>-</v>
      </c>
      <c r="BV56" s="186" t="str">
        <f t="array" aca="1" ref="BV56" ca="1">IFERROR(VLOOKUP(INDIRECT("N56"),クラス・種目リスト!$A$2:$AF$48,6,FALSE),"-")</f>
        <v>-</v>
      </c>
      <c r="BW56" s="186" t="str">
        <f t="array" aca="1" ref="BW56" ca="1">IFERROR(VLOOKUP(INDIRECT("N56"),クラス・種目リスト!$A$2:$AF$48,7,FALSE),"-")</f>
        <v>-</v>
      </c>
      <c r="BX56" s="186" t="str">
        <f t="array" aca="1" ref="BX56" ca="1">IFERROR(VLOOKUP(INDIRECT("N56"),クラス・種目リスト!$A$2:$AF$48,8,FALSE),"-")</f>
        <v>-</v>
      </c>
      <c r="BY56" s="186" t="str">
        <f t="array" aca="1" ref="BY56" ca="1">IFERROR(VLOOKUP(INDIRECT("N56"),クラス・種目リスト!$A$2:$AF$48,9,FALSE),"-")</f>
        <v>-</v>
      </c>
      <c r="BZ56" s="186" t="str">
        <f t="array" aca="1" ref="BZ56" ca="1">IFERROR(VLOOKUP(INDIRECT("N56"),クラス・種目リスト!$A$2:$AF$48,10,FALSE),"-")</f>
        <v>-</v>
      </c>
      <c r="CA56" s="186" t="str">
        <f t="array" aca="1" ref="CA56" ca="1">IFERROR(VLOOKUP(INDIRECT("N56"),クラス・種目リスト!$A$2:$AF$48,11,FALSE),"-")</f>
        <v>-</v>
      </c>
      <c r="CB56" s="186" t="str">
        <f t="array" aca="1" ref="CB56" ca="1">IFERROR(VLOOKUP(INDIRECT("N56"),クラス・種目リスト!$A$2:$AF$48,12,FALSE),"-")</f>
        <v>-</v>
      </c>
      <c r="CC56" s="186" t="str">
        <f t="array" aca="1" ref="CC56" ca="1">IFERROR(VLOOKUP(INDIRECT("N56"),クラス・種目リスト!$A$2:$AF$48,13,FALSE),"-")</f>
        <v>-</v>
      </c>
      <c r="CD56" s="186" t="str">
        <f t="array" aca="1" ref="CD56" ca="1">IFERROR(VLOOKUP(INDIRECT("N56"),クラス・種目リスト!$A$2:$AF$48,14,FALSE),"-")</f>
        <v>-</v>
      </c>
      <c r="CE56" s="186" t="str">
        <f t="array" aca="1" ref="CE56" ca="1">IFERROR(VLOOKUP(INDIRECT("N56"),クラス・種目リスト!$A$2:$AF$48,15,FALSE),"-")</f>
        <v>-</v>
      </c>
      <c r="CF56" s="186" t="str">
        <f t="array" aca="1" ref="CF56" ca="1">IFERROR(VLOOKUP(INDIRECT("N56"),クラス・種目リスト!$A$2:$AF$48,16,FALSE),"-")</f>
        <v>-</v>
      </c>
      <c r="CG56" s="186" t="str">
        <f t="array" aca="1" ref="CG56" ca="1">IFERROR(VLOOKUP(INDIRECT("N56"),クラス・種目リスト!$A$2:$AF$48,17,FALSE),"-")</f>
        <v>-</v>
      </c>
      <c r="CH56" s="186">
        <f t="shared" ca="1" si="15"/>
        <v>0</v>
      </c>
      <c r="CI56" s="186"/>
      <c r="CJ56" s="186"/>
      <c r="CK56" s="186"/>
      <c r="CL56" s="186"/>
      <c r="CM56" s="186" t="str">
        <f t="array" aca="1" ref="CM56" ca="1">IFERROR(VLOOKUP(INDIRECT("X56"),クラス・種目リスト!$A$2:$AF$48,3,FALSE),"-")</f>
        <v>-</v>
      </c>
      <c r="CN56" s="186" t="str">
        <f t="array" aca="1" ref="CN56" ca="1">IFERROR(VLOOKUP(INDIRECT("X56"),クラス・種目リスト!$A$2:$AF$48,4,FALSE),"-")</f>
        <v>-</v>
      </c>
      <c r="CO56" s="186" t="str">
        <f t="array" aca="1" ref="CO56" ca="1">IFERROR(VLOOKUP(INDIRECT("X56"),クラス・種目リスト!$A$2:$AF$48,5,FALSE),"-")</f>
        <v>-</v>
      </c>
      <c r="CP56" s="186" t="str">
        <f t="array" aca="1" ref="CP56" ca="1">IFERROR(VLOOKUP(INDIRECT("X56"),クラス・種目リスト!$A$2:$AF$48,6,FALSE),"-")</f>
        <v>-</v>
      </c>
      <c r="CQ56" s="186" t="str">
        <f t="array" aca="1" ref="CQ56" ca="1">IFERROR(VLOOKUP(INDIRECT("X56"),クラス・種目リスト!$A$2:$AF$48,7,FALSE),"-")</f>
        <v>-</v>
      </c>
      <c r="CR56" s="186" t="str">
        <f t="array" aca="1" ref="CR56" ca="1">IFERROR(VLOOKUP(INDIRECT("X56"),クラス・種目リスト!$A$2:$AF$48,8,FALSE),"-")</f>
        <v>-</v>
      </c>
      <c r="CS56" s="186" t="str">
        <f t="array" aca="1" ref="CS56" ca="1">IFERROR(VLOOKUP(INDIRECT("X56"),クラス・種目リスト!$A$2:$AF$48,9,FALSE),"-")</f>
        <v>-</v>
      </c>
      <c r="CT56" s="186" t="str">
        <f t="array" aca="1" ref="CT56" ca="1">IFERROR(VLOOKUP(INDIRECT("X56"),クラス・種目リスト!$A$2:$AF$48,10,FALSE),"-")</f>
        <v>-</v>
      </c>
      <c r="CU56" s="186" t="str">
        <f t="array" aca="1" ref="CU56" ca="1">IFERROR(VLOOKUP(INDIRECT("X56"),クラス・種目リスト!$A$2:$AF$48,11,FALSE),"-")</f>
        <v>-</v>
      </c>
      <c r="CV56" s="186" t="str">
        <f t="array" aca="1" ref="CV56" ca="1">IFERROR(VLOOKUP(INDIRECT("X56"),クラス・種目リスト!$A$2:$AF$48,12,FALSE),"-")</f>
        <v>-</v>
      </c>
      <c r="CW56" s="186" t="str">
        <f t="array" aca="1" ref="CW56" ca="1">IFERROR(VLOOKUP(INDIRECT("X56"),クラス・種目リスト!$A$2:$AF$48,13,FALSE),"-")</f>
        <v>-</v>
      </c>
      <c r="CX56" s="186" t="str">
        <f t="array" aca="1" ref="CX56" ca="1">IFERROR(VLOOKUP(INDIRECT("X56"),クラス・種目リスト!$A$2:$AF$48,14,FALSE),"-")</f>
        <v>-</v>
      </c>
      <c r="CY56" s="186" t="str">
        <f t="array" aca="1" ref="CY56" ca="1">IFERROR(VLOOKUP(INDIRECT("X56"),クラス・種目リスト!$A$2:$AF$48,15,FALSE),"-")</f>
        <v>-</v>
      </c>
      <c r="CZ56" s="186" t="str">
        <f t="array" aca="1" ref="CZ56" ca="1">IFERROR(VLOOKUP(INDIRECT("X56"),クラス・種目リスト!$A$2:$AF$48,16,FALSE),"-")</f>
        <v>-</v>
      </c>
      <c r="DA56" s="186" t="str">
        <f t="array" aca="1" ref="DA56" ca="1">IFERROR(VLOOKUP(INDIRECT("X56"),クラス・種目リスト!$A$2:$AF$48,17,FALSE),"-")</f>
        <v>-</v>
      </c>
      <c r="DB56" s="186">
        <f t="shared" ca="1" si="12"/>
        <v>0</v>
      </c>
      <c r="DC56" s="186"/>
      <c r="DD56" s="186"/>
      <c r="DE56" s="186"/>
      <c r="DF56" s="186"/>
      <c r="DG56" s="186" t="str">
        <f t="array" aca="1" ref="DG56" ca="1">IFERROR(VLOOKUP(INDIRECT("AL56"),クラス・種目リスト!$A$2:$AF$48,18,FALSE),"-")</f>
        <v>-</v>
      </c>
      <c r="DH56" s="186" t="str">
        <f t="array" aca="1" ref="DH56" ca="1">IFERROR(VLOOKUP(INDIRECT("AL56"),クラス・種目リスト!$A$2:$AF$48,19,FALSE),"-")</f>
        <v>-</v>
      </c>
      <c r="DI56" s="186" t="str">
        <f t="array" aca="1" ref="DI56" ca="1">IFERROR(VLOOKUP(INDIRECT("AL56"),クラス・種目リスト!$A$2:$AF$48,20,FALSE),"-")</f>
        <v>-</v>
      </c>
      <c r="DJ56" s="186" t="str">
        <f t="array" aca="1" ref="DJ56" ca="1">IFERROR(VLOOKUP(INDIRECT("AL56"),クラス・種目リスト!$A$2:$AF$48,21,FALSE),"-")</f>
        <v>-</v>
      </c>
      <c r="DK56" s="186" t="str">
        <f t="array" aca="1" ref="DK56" ca="1">IFERROR(VLOOKUP(INDIRECT("AL56"),クラス・種目リスト!$A$2:$AF$48,22,FALSE),"-")</f>
        <v>-</v>
      </c>
      <c r="DL56" s="186" t="str">
        <f t="array" aca="1" ref="DL56" ca="1">IFERROR(VLOOKUP(INDIRECT("AL56"),クラス・種目リスト!$A$2:$AF$48,23,FALSE),"-")</f>
        <v>-</v>
      </c>
      <c r="DM56" s="186" t="str">
        <f t="array" aca="1" ref="DM56" ca="1">IFERROR(VLOOKUP(INDIRECT("AL56"),クラス・種目リスト!$A$2:$AF$48,24,FALSE),"-")</f>
        <v>-</v>
      </c>
      <c r="DN56" s="186" t="str">
        <f t="array" aca="1" ref="DN56" ca="1">IFERROR(VLOOKUP(INDIRECT("AL56"),クラス・種目リスト!$A$2:$AF$48,25,FALSE),"-")</f>
        <v>-</v>
      </c>
      <c r="DO56" s="186" t="str">
        <f t="array" aca="1" ref="DO56" ca="1">IFERROR(VLOOKUP(INDIRECT("AL56"),クラス・種目リスト!$A$2:$AF$48,26,FALSE),"-")</f>
        <v>-</v>
      </c>
      <c r="DP56" s="186" t="str">
        <f t="array" aca="1" ref="DP56" ca="1">IFERROR(VLOOKUP(INDIRECT("AL56"),クラス・種目リスト!$A$2:$AF$48,27,FALSE),"-")</f>
        <v>-</v>
      </c>
      <c r="DQ56" s="186" t="str">
        <f t="array" aca="1" ref="DQ56" ca="1">IFERROR(VLOOKUP(INDIRECT("AL56"),クラス・種目リスト!$A$2:$AF$48,28,FALSE),"-")</f>
        <v>-</v>
      </c>
      <c r="DR56" s="186" t="str">
        <f t="array" aca="1" ref="DR56" ca="1">IFERROR(VLOOKUP(INDIRECT("AL56"),クラス・種目リスト!$A$2:$AF$48,29,FALSE),"-")</f>
        <v>-</v>
      </c>
      <c r="DS56" s="186" t="str">
        <f t="array" aca="1" ref="DS56" ca="1">IFERROR(VLOOKUP(INDIRECT("AL56"),クラス・種目リスト!$A$2:$AF$48,30,FALSE),"-")</f>
        <v>-</v>
      </c>
      <c r="DT56" s="186" t="str">
        <f t="array" aca="1" ref="DT56" ca="1">IFERROR(VLOOKUP(INDIRECT("AL56"),クラス・種目リスト!$A$2:$AF$48,31,FALSE),"-")</f>
        <v>-</v>
      </c>
      <c r="DU56" s="186" t="str">
        <f t="array" aca="1" ref="DU56" ca="1">IFERROR(VLOOKUP(INDIRECT("AL56"),クラス・種目リスト!$A$2:$AF$48,32,FALSE),"-")</f>
        <v>-</v>
      </c>
      <c r="DV56" s="186">
        <f t="shared" ca="1" si="5"/>
        <v>0</v>
      </c>
      <c r="EA56" s="186" t="str">
        <f t="array" aca="1" ref="EA56" ca="1">IFERROR(VLOOKUP(INDIRECT("AV56"),クラス・種目リスト!$A$2:$AF$48,18,FALSE),"-")</f>
        <v>-</v>
      </c>
      <c r="EB56" s="186" t="str">
        <f t="array" aca="1" ref="EB56" ca="1">IFERROR(VLOOKUP(INDIRECT("AV56"),クラス・種目リスト!$A$2:$AF$48,19,FALSE),"-")</f>
        <v>-</v>
      </c>
      <c r="EC56" s="186" t="str">
        <f t="array" aca="1" ref="EC56" ca="1">IFERROR(VLOOKUP(INDIRECT("AV56"),クラス・種目リスト!$A$2:$AF$48,20,FALSE),"-")</f>
        <v>-</v>
      </c>
      <c r="ED56" s="186" t="str">
        <f t="array" aca="1" ref="ED56" ca="1">IFERROR(VLOOKUP(INDIRECT("AV56"),クラス・種目リスト!$A$2:$AF$48,21,FALSE),"-")</f>
        <v>-</v>
      </c>
      <c r="EE56" s="186" t="str">
        <f t="array" aca="1" ref="EE56" ca="1">IFERROR(VLOOKUP(INDIRECT("AV56"),クラス・種目リスト!$A$2:$AF$48,22,FALSE),"-")</f>
        <v>-</v>
      </c>
      <c r="EF56" s="186" t="str">
        <f t="array" aca="1" ref="EF56" ca="1">IFERROR(VLOOKUP(INDIRECT("AV56"),クラス・種目リスト!$A$2:$AF$48,23,FALSE),"-")</f>
        <v>-</v>
      </c>
      <c r="EG56" s="186" t="str">
        <f t="array" aca="1" ref="EG56" ca="1">IFERROR(VLOOKUP(INDIRECT("AV56"),クラス・種目リスト!$A$2:$AF$48,24,FALSE),"-")</f>
        <v>-</v>
      </c>
      <c r="EH56" s="186" t="str">
        <f t="array" aca="1" ref="EH56" ca="1">IFERROR(VLOOKUP(INDIRECT("AV56"),クラス・種目リスト!$A$2:$AF$48,25,FALSE),"-")</f>
        <v>-</v>
      </c>
      <c r="EI56" s="186" t="str">
        <f t="array" aca="1" ref="EI56" ca="1">IFERROR(VLOOKUP(INDIRECT("AV56"),クラス・種目リスト!$A$2:$AF$48,26,FALSE),"-")</f>
        <v>-</v>
      </c>
      <c r="EJ56" s="186" t="str">
        <f t="array" aca="1" ref="EJ56" ca="1">IFERROR(VLOOKUP(INDIRECT("AV56"),クラス・種目リスト!$A$2:$AF$48,27,FALSE),"-")</f>
        <v>-</v>
      </c>
      <c r="EK56" s="186" t="str">
        <f t="array" aca="1" ref="EK56" ca="1">IFERROR(VLOOKUP(INDIRECT("AV56"),クラス・種目リスト!$A$2:$AF$48,28,FALSE),"-")</f>
        <v>-</v>
      </c>
      <c r="EL56" s="186" t="str">
        <f t="array" aca="1" ref="EL56" ca="1">IFERROR(VLOOKUP(INDIRECT("AV56"),クラス・種目リスト!$A$2:$AF$48,29,FALSE),"-")</f>
        <v>-</v>
      </c>
      <c r="EM56" s="186" t="str">
        <f t="array" aca="1" ref="EM56" ca="1">IFERROR(VLOOKUP(INDIRECT("AV56"),クラス・種目リスト!$A$2:$AF$48,30,FALSE),"-")</f>
        <v>-</v>
      </c>
      <c r="EN56" s="186" t="str">
        <f t="array" aca="1" ref="EN56" ca="1">IFERROR(VLOOKUP(INDIRECT("AV56"),クラス・種目リスト!$A$2:$AF$48,31,FALSE),"-")</f>
        <v>-</v>
      </c>
      <c r="EO56" s="186" t="str">
        <f t="array" aca="1" ref="EO56" ca="1">IFERROR(VLOOKUP(INDIRECT("AV56"),クラス・種目リスト!$A$2:$AF$48,32,FALSE),"-")</f>
        <v>-</v>
      </c>
      <c r="EP56" s="186">
        <f t="shared" ca="1" si="6"/>
        <v>0</v>
      </c>
      <c r="EQ56" s="186"/>
      <c r="ER56" s="186"/>
      <c r="ES56" s="186"/>
      <c r="ET56" s="186"/>
      <c r="EV56" s="39">
        <f t="array" aca="1" ref="EV56" ca="1">IF(INDIRECT("O56")="-",0,COUNTA(INDIRECT("O56")))+IF(INDIRECT("Y56")="-",0,COUNTA(INDIRECT("Y56")))+IF(INDIRECT("AM56")="-",0,COUNTA(INDIRECT("AM56")))+IF(INDIRECT("AW56")="-",0,COUNTA(INDIRECT("AW56")))</f>
        <v>0</v>
      </c>
    </row>
    <row r="57" spans="1:152" ht="19.5" customHeight="1" x14ac:dyDescent="0.15">
      <c r="A57" s="72" t="s">
        <v>3</v>
      </c>
      <c r="B57" s="73" t="str">
        <f t="shared" si="4"/>
        <v/>
      </c>
      <c r="C57" s="74"/>
      <c r="D57" s="75"/>
      <c r="E57" s="76"/>
      <c r="F57" s="82"/>
      <c r="G57" s="83"/>
      <c r="H57" s="84"/>
      <c r="I57" s="121" t="str">
        <f t="shared" si="7"/>
        <v/>
      </c>
      <c r="J57" s="122" t="str">
        <f t="shared" si="8"/>
        <v/>
      </c>
      <c r="K57" s="128"/>
      <c r="L57" s="122" t="str">
        <f t="shared" si="9"/>
        <v/>
      </c>
      <c r="M57" s="125"/>
      <c r="N57" s="125"/>
      <c r="O57" s="126"/>
      <c r="P57" s="127"/>
      <c r="Q57" s="143"/>
      <c r="R57" s="127"/>
      <c r="S57" s="144"/>
      <c r="T57" s="127"/>
      <c r="U57" s="144"/>
      <c r="V57" s="145" t="str">
        <f t="shared" si="13"/>
        <v/>
      </c>
      <c r="W57" s="148"/>
      <c r="X57" s="149"/>
      <c r="Y57" s="126"/>
      <c r="Z57" s="127"/>
      <c r="AA57" s="143"/>
      <c r="AB57" s="157"/>
      <c r="AC57" s="144"/>
      <c r="AD57" s="158"/>
      <c r="AE57" s="144"/>
      <c r="AF57" s="145" t="str">
        <f t="shared" si="14"/>
        <v/>
      </c>
      <c r="AG57" s="146"/>
      <c r="AH57" s="147"/>
      <c r="AI57" s="174" t="str">
        <f t="shared" si="10"/>
        <v>-</v>
      </c>
      <c r="AJ57" s="79"/>
      <c r="AK57" s="52"/>
      <c r="AL57" s="159"/>
      <c r="AM57" s="59"/>
      <c r="AN57" s="112"/>
      <c r="AO57" s="112"/>
      <c r="AP57" s="112"/>
      <c r="AQ57" s="112"/>
      <c r="AR57" s="112"/>
      <c r="AS57" s="112"/>
      <c r="AT57" s="59"/>
      <c r="AU57" s="59"/>
      <c r="AV57" s="159"/>
      <c r="AW57" s="59"/>
      <c r="AX57" s="112"/>
      <c r="AY57" s="112"/>
      <c r="AZ57" s="112"/>
      <c r="BA57" s="112"/>
      <c r="BB57" s="112"/>
      <c r="BC57" s="112"/>
      <c r="BD57" s="59"/>
      <c r="BE57" s="146"/>
      <c r="BF57" s="212"/>
      <c r="BG57" s="174" t="str">
        <f t="shared" si="11"/>
        <v>-</v>
      </c>
      <c r="BH57" s="174" t="str">
        <f t="array" aca="1" ref="BH57" ca="1">IF(INDIRECT("D57")="","",IFERROR(HLOOKUP($E$4,$BL$2:$BW$3,2,FALSE),""))</f>
        <v/>
      </c>
      <c r="BI57" s="52"/>
      <c r="BJ57" s="218"/>
      <c r="BK57" s="213" t="str">
        <f t="array" aca="1" ref="BK57" ca="1">IF(クラス・種目リスト!$J$78=1,$C$4&amp;INDIRECT("$C57")&amp;RIGHT(INDIRECT("$H57"),1),$C$4&amp;INDIRECT("$C57"))</f>
        <v>小学</v>
      </c>
      <c r="BL57" s="214" t="str">
        <f ca="1">IFERROR(VLOOKUP($BK57,クラス・種目リスト!$A$67:$H$82,3,FALSE),"-")</f>
        <v>-</v>
      </c>
      <c r="BM57" s="214" t="str">
        <f ca="1">IFERROR(VLOOKUP($BK57,クラス・種目リスト!$A$67:$H$82,4,FALSE),"-")</f>
        <v>-</v>
      </c>
      <c r="BN57" s="214" t="str">
        <f ca="1">IFERROR(VLOOKUP($BK57,クラス・種目リスト!$A$67:$H$82,5,FALSE),"-")</f>
        <v>-</v>
      </c>
      <c r="BO57" s="214" t="str">
        <f ca="1">IFERROR(VLOOKUP($BK57,クラス・種目リスト!$A$67:$H$82,6,FALSE),"-")</f>
        <v>-</v>
      </c>
      <c r="BP57" s="214" t="str">
        <f ca="1">IFERROR(VLOOKUP($BK57,クラス・種目リスト!$A$67:$H$82,7,FALSE),"-")</f>
        <v>-</v>
      </c>
      <c r="BQ57" s="214" t="str">
        <f ca="1">IFERROR(VLOOKUP($BK57,クラス・種目リスト!$A$67:$H$82,8,FALSE),"-")</f>
        <v>-</v>
      </c>
      <c r="BR57" s="243"/>
      <c r="BS57" s="186" t="str">
        <f t="array" aca="1" ref="BS57" ca="1">IFERROR(VLOOKUP(INDIRECT("N57"),クラス・種目リスト!$A$2:$AF$48,3,FALSE),"-")</f>
        <v>-</v>
      </c>
      <c r="BT57" s="186" t="str">
        <f t="array" aca="1" ref="BT57" ca="1">IFERROR(VLOOKUP(INDIRECT("N57"),クラス・種目リスト!$A$2:$AF$48,4,FALSE),"-")</f>
        <v>-</v>
      </c>
      <c r="BU57" s="186" t="str">
        <f t="array" aca="1" ref="BU57" ca="1">IFERROR(VLOOKUP(INDIRECT("N57"),クラス・種目リスト!$A$2:$AF$48,5,FALSE),"-")</f>
        <v>-</v>
      </c>
      <c r="BV57" s="186" t="str">
        <f t="array" aca="1" ref="BV57" ca="1">IFERROR(VLOOKUP(INDIRECT("N57"),クラス・種目リスト!$A$2:$AF$48,6,FALSE),"-")</f>
        <v>-</v>
      </c>
      <c r="BW57" s="186" t="str">
        <f t="array" aca="1" ref="BW57" ca="1">IFERROR(VLOOKUP(INDIRECT("N57"),クラス・種目リスト!$A$2:$AF$48,7,FALSE),"-")</f>
        <v>-</v>
      </c>
      <c r="BX57" s="186" t="str">
        <f t="array" aca="1" ref="BX57" ca="1">IFERROR(VLOOKUP(INDIRECT("N57"),クラス・種目リスト!$A$2:$AF$48,8,FALSE),"-")</f>
        <v>-</v>
      </c>
      <c r="BY57" s="186" t="str">
        <f t="array" aca="1" ref="BY57" ca="1">IFERROR(VLOOKUP(INDIRECT("N57"),クラス・種目リスト!$A$2:$AF$48,9,FALSE),"-")</f>
        <v>-</v>
      </c>
      <c r="BZ57" s="186" t="str">
        <f t="array" aca="1" ref="BZ57" ca="1">IFERROR(VLOOKUP(INDIRECT("N57"),クラス・種目リスト!$A$2:$AF$48,10,FALSE),"-")</f>
        <v>-</v>
      </c>
      <c r="CA57" s="186" t="str">
        <f t="array" aca="1" ref="CA57" ca="1">IFERROR(VLOOKUP(INDIRECT("N57"),クラス・種目リスト!$A$2:$AF$48,11,FALSE),"-")</f>
        <v>-</v>
      </c>
      <c r="CB57" s="186" t="str">
        <f t="array" aca="1" ref="CB57" ca="1">IFERROR(VLOOKUP(INDIRECT("N57"),クラス・種目リスト!$A$2:$AF$48,12,FALSE),"-")</f>
        <v>-</v>
      </c>
      <c r="CC57" s="186" t="str">
        <f t="array" aca="1" ref="CC57" ca="1">IFERROR(VLOOKUP(INDIRECT("N57"),クラス・種目リスト!$A$2:$AF$48,13,FALSE),"-")</f>
        <v>-</v>
      </c>
      <c r="CD57" s="186" t="str">
        <f t="array" aca="1" ref="CD57" ca="1">IFERROR(VLOOKUP(INDIRECT("N57"),クラス・種目リスト!$A$2:$AF$48,14,FALSE),"-")</f>
        <v>-</v>
      </c>
      <c r="CE57" s="186" t="str">
        <f t="array" aca="1" ref="CE57" ca="1">IFERROR(VLOOKUP(INDIRECT("N57"),クラス・種目リスト!$A$2:$AF$48,15,FALSE),"-")</f>
        <v>-</v>
      </c>
      <c r="CF57" s="186" t="str">
        <f t="array" aca="1" ref="CF57" ca="1">IFERROR(VLOOKUP(INDIRECT("N57"),クラス・種目リスト!$A$2:$AF$48,16,FALSE),"-")</f>
        <v>-</v>
      </c>
      <c r="CG57" s="186" t="str">
        <f t="array" aca="1" ref="CG57" ca="1">IFERROR(VLOOKUP(INDIRECT("N57"),クラス・種目リスト!$A$2:$AF$48,17,FALSE),"-")</f>
        <v>-</v>
      </c>
      <c r="CH57" s="186">
        <f t="shared" ca="1" si="15"/>
        <v>0</v>
      </c>
      <c r="CI57" s="186"/>
      <c r="CJ57" s="186"/>
      <c r="CK57" s="186"/>
      <c r="CL57" s="186"/>
      <c r="CM57" s="186" t="str">
        <f t="array" aca="1" ref="CM57" ca="1">IFERROR(VLOOKUP(INDIRECT("X57"),クラス・種目リスト!$A$2:$AF$48,3,FALSE),"-")</f>
        <v>-</v>
      </c>
      <c r="CN57" s="186" t="str">
        <f t="array" aca="1" ref="CN57" ca="1">IFERROR(VLOOKUP(INDIRECT("X57"),クラス・種目リスト!$A$2:$AF$48,4,FALSE),"-")</f>
        <v>-</v>
      </c>
      <c r="CO57" s="186" t="str">
        <f t="array" aca="1" ref="CO57" ca="1">IFERROR(VLOOKUP(INDIRECT("X57"),クラス・種目リスト!$A$2:$AF$48,5,FALSE),"-")</f>
        <v>-</v>
      </c>
      <c r="CP57" s="186" t="str">
        <f t="array" aca="1" ref="CP57" ca="1">IFERROR(VLOOKUP(INDIRECT("X57"),クラス・種目リスト!$A$2:$AF$48,6,FALSE),"-")</f>
        <v>-</v>
      </c>
      <c r="CQ57" s="186" t="str">
        <f t="array" aca="1" ref="CQ57" ca="1">IFERROR(VLOOKUP(INDIRECT("X57"),クラス・種目リスト!$A$2:$AF$48,7,FALSE),"-")</f>
        <v>-</v>
      </c>
      <c r="CR57" s="186" t="str">
        <f t="array" aca="1" ref="CR57" ca="1">IFERROR(VLOOKUP(INDIRECT("X57"),クラス・種目リスト!$A$2:$AF$48,8,FALSE),"-")</f>
        <v>-</v>
      </c>
      <c r="CS57" s="186" t="str">
        <f t="array" aca="1" ref="CS57" ca="1">IFERROR(VLOOKUP(INDIRECT("X57"),クラス・種目リスト!$A$2:$AF$48,9,FALSE),"-")</f>
        <v>-</v>
      </c>
      <c r="CT57" s="186" t="str">
        <f t="array" aca="1" ref="CT57" ca="1">IFERROR(VLOOKUP(INDIRECT("X57"),クラス・種目リスト!$A$2:$AF$48,10,FALSE),"-")</f>
        <v>-</v>
      </c>
      <c r="CU57" s="186" t="str">
        <f t="array" aca="1" ref="CU57" ca="1">IFERROR(VLOOKUP(INDIRECT("X57"),クラス・種目リスト!$A$2:$AF$48,11,FALSE),"-")</f>
        <v>-</v>
      </c>
      <c r="CV57" s="186" t="str">
        <f t="array" aca="1" ref="CV57" ca="1">IFERROR(VLOOKUP(INDIRECT("X57"),クラス・種目リスト!$A$2:$AF$48,12,FALSE),"-")</f>
        <v>-</v>
      </c>
      <c r="CW57" s="186" t="str">
        <f t="array" aca="1" ref="CW57" ca="1">IFERROR(VLOOKUP(INDIRECT("X57"),クラス・種目リスト!$A$2:$AF$48,13,FALSE),"-")</f>
        <v>-</v>
      </c>
      <c r="CX57" s="186" t="str">
        <f t="array" aca="1" ref="CX57" ca="1">IFERROR(VLOOKUP(INDIRECT("X57"),クラス・種目リスト!$A$2:$AF$48,14,FALSE),"-")</f>
        <v>-</v>
      </c>
      <c r="CY57" s="186" t="str">
        <f t="array" aca="1" ref="CY57" ca="1">IFERROR(VLOOKUP(INDIRECT("X57"),クラス・種目リスト!$A$2:$AF$48,15,FALSE),"-")</f>
        <v>-</v>
      </c>
      <c r="CZ57" s="186" t="str">
        <f t="array" aca="1" ref="CZ57" ca="1">IFERROR(VLOOKUP(INDIRECT("X57"),クラス・種目リスト!$A$2:$AF$48,16,FALSE),"-")</f>
        <v>-</v>
      </c>
      <c r="DA57" s="186" t="str">
        <f t="array" aca="1" ref="DA57" ca="1">IFERROR(VLOOKUP(INDIRECT("X57"),クラス・種目リスト!$A$2:$AF$48,17,FALSE),"-")</f>
        <v>-</v>
      </c>
      <c r="DB57" s="186">
        <f t="shared" ca="1" si="12"/>
        <v>0</v>
      </c>
      <c r="DC57" s="186"/>
      <c r="DD57" s="186"/>
      <c r="DE57" s="186"/>
      <c r="DF57" s="186"/>
      <c r="DG57" s="186" t="str">
        <f t="array" aca="1" ref="DG57" ca="1">IFERROR(VLOOKUP(INDIRECT("AL57"),クラス・種目リスト!$A$2:$AF$48,18,FALSE),"-")</f>
        <v>-</v>
      </c>
      <c r="DH57" s="186" t="str">
        <f t="array" aca="1" ref="DH57" ca="1">IFERROR(VLOOKUP(INDIRECT("AL57"),クラス・種目リスト!$A$2:$AF$48,19,FALSE),"-")</f>
        <v>-</v>
      </c>
      <c r="DI57" s="186" t="str">
        <f t="array" aca="1" ref="DI57" ca="1">IFERROR(VLOOKUP(INDIRECT("AL57"),クラス・種目リスト!$A$2:$AF$48,20,FALSE),"-")</f>
        <v>-</v>
      </c>
      <c r="DJ57" s="186" t="str">
        <f t="array" aca="1" ref="DJ57" ca="1">IFERROR(VLOOKUP(INDIRECT("AL57"),クラス・種目リスト!$A$2:$AF$48,21,FALSE),"-")</f>
        <v>-</v>
      </c>
      <c r="DK57" s="186" t="str">
        <f t="array" aca="1" ref="DK57" ca="1">IFERROR(VLOOKUP(INDIRECT("AL57"),クラス・種目リスト!$A$2:$AF$48,22,FALSE),"-")</f>
        <v>-</v>
      </c>
      <c r="DL57" s="186" t="str">
        <f t="array" aca="1" ref="DL57" ca="1">IFERROR(VLOOKUP(INDIRECT("AL57"),クラス・種目リスト!$A$2:$AF$48,23,FALSE),"-")</f>
        <v>-</v>
      </c>
      <c r="DM57" s="186" t="str">
        <f t="array" aca="1" ref="DM57" ca="1">IFERROR(VLOOKUP(INDIRECT("AL57"),クラス・種目リスト!$A$2:$AF$48,24,FALSE),"-")</f>
        <v>-</v>
      </c>
      <c r="DN57" s="186" t="str">
        <f t="array" aca="1" ref="DN57" ca="1">IFERROR(VLOOKUP(INDIRECT("AL57"),クラス・種目リスト!$A$2:$AF$48,25,FALSE),"-")</f>
        <v>-</v>
      </c>
      <c r="DO57" s="186" t="str">
        <f t="array" aca="1" ref="DO57" ca="1">IFERROR(VLOOKUP(INDIRECT("AL57"),クラス・種目リスト!$A$2:$AF$48,26,FALSE),"-")</f>
        <v>-</v>
      </c>
      <c r="DP57" s="186" t="str">
        <f t="array" aca="1" ref="DP57" ca="1">IFERROR(VLOOKUP(INDIRECT("AL57"),クラス・種目リスト!$A$2:$AF$48,27,FALSE),"-")</f>
        <v>-</v>
      </c>
      <c r="DQ57" s="186" t="str">
        <f t="array" aca="1" ref="DQ57" ca="1">IFERROR(VLOOKUP(INDIRECT("AL57"),クラス・種目リスト!$A$2:$AF$48,28,FALSE),"-")</f>
        <v>-</v>
      </c>
      <c r="DR57" s="186" t="str">
        <f t="array" aca="1" ref="DR57" ca="1">IFERROR(VLOOKUP(INDIRECT("AL57"),クラス・種目リスト!$A$2:$AF$48,29,FALSE),"-")</f>
        <v>-</v>
      </c>
      <c r="DS57" s="186" t="str">
        <f t="array" aca="1" ref="DS57" ca="1">IFERROR(VLOOKUP(INDIRECT("AL57"),クラス・種目リスト!$A$2:$AF$48,30,FALSE),"-")</f>
        <v>-</v>
      </c>
      <c r="DT57" s="186" t="str">
        <f t="array" aca="1" ref="DT57" ca="1">IFERROR(VLOOKUP(INDIRECT("AL57"),クラス・種目リスト!$A$2:$AF$48,31,FALSE),"-")</f>
        <v>-</v>
      </c>
      <c r="DU57" s="186" t="str">
        <f t="array" aca="1" ref="DU57" ca="1">IFERROR(VLOOKUP(INDIRECT("AL57"),クラス・種目リスト!$A$2:$AF$48,32,FALSE),"-")</f>
        <v>-</v>
      </c>
      <c r="DV57" s="186">
        <f t="shared" ca="1" si="5"/>
        <v>0</v>
      </c>
      <c r="EA57" s="186" t="str">
        <f t="array" aca="1" ref="EA57" ca="1">IFERROR(VLOOKUP(INDIRECT("AV57"),クラス・種目リスト!$A$2:$AF$48,18,FALSE),"-")</f>
        <v>-</v>
      </c>
      <c r="EB57" s="186" t="str">
        <f t="array" aca="1" ref="EB57" ca="1">IFERROR(VLOOKUP(INDIRECT("AV57"),クラス・種目リスト!$A$2:$AF$48,19,FALSE),"-")</f>
        <v>-</v>
      </c>
      <c r="EC57" s="186" t="str">
        <f t="array" aca="1" ref="EC57" ca="1">IFERROR(VLOOKUP(INDIRECT("AV57"),クラス・種目リスト!$A$2:$AF$48,20,FALSE),"-")</f>
        <v>-</v>
      </c>
      <c r="ED57" s="186" t="str">
        <f t="array" aca="1" ref="ED57" ca="1">IFERROR(VLOOKUP(INDIRECT("AV57"),クラス・種目リスト!$A$2:$AF$48,21,FALSE),"-")</f>
        <v>-</v>
      </c>
      <c r="EE57" s="186" t="str">
        <f t="array" aca="1" ref="EE57" ca="1">IFERROR(VLOOKUP(INDIRECT("AV57"),クラス・種目リスト!$A$2:$AF$48,22,FALSE),"-")</f>
        <v>-</v>
      </c>
      <c r="EF57" s="186" t="str">
        <f t="array" aca="1" ref="EF57" ca="1">IFERROR(VLOOKUP(INDIRECT("AV57"),クラス・種目リスト!$A$2:$AF$48,23,FALSE),"-")</f>
        <v>-</v>
      </c>
      <c r="EG57" s="186" t="str">
        <f t="array" aca="1" ref="EG57" ca="1">IFERROR(VLOOKUP(INDIRECT("AV57"),クラス・種目リスト!$A$2:$AF$48,24,FALSE),"-")</f>
        <v>-</v>
      </c>
      <c r="EH57" s="186" t="str">
        <f t="array" aca="1" ref="EH57" ca="1">IFERROR(VLOOKUP(INDIRECT("AV57"),クラス・種目リスト!$A$2:$AF$48,25,FALSE),"-")</f>
        <v>-</v>
      </c>
      <c r="EI57" s="186" t="str">
        <f t="array" aca="1" ref="EI57" ca="1">IFERROR(VLOOKUP(INDIRECT("AV57"),クラス・種目リスト!$A$2:$AF$48,26,FALSE),"-")</f>
        <v>-</v>
      </c>
      <c r="EJ57" s="186" t="str">
        <f t="array" aca="1" ref="EJ57" ca="1">IFERROR(VLOOKUP(INDIRECT("AV57"),クラス・種目リスト!$A$2:$AF$48,27,FALSE),"-")</f>
        <v>-</v>
      </c>
      <c r="EK57" s="186" t="str">
        <f t="array" aca="1" ref="EK57" ca="1">IFERROR(VLOOKUP(INDIRECT("AV57"),クラス・種目リスト!$A$2:$AF$48,28,FALSE),"-")</f>
        <v>-</v>
      </c>
      <c r="EL57" s="186" t="str">
        <f t="array" aca="1" ref="EL57" ca="1">IFERROR(VLOOKUP(INDIRECT("AV57"),クラス・種目リスト!$A$2:$AF$48,29,FALSE),"-")</f>
        <v>-</v>
      </c>
      <c r="EM57" s="186" t="str">
        <f t="array" aca="1" ref="EM57" ca="1">IFERROR(VLOOKUP(INDIRECT("AV57"),クラス・種目リスト!$A$2:$AF$48,30,FALSE),"-")</f>
        <v>-</v>
      </c>
      <c r="EN57" s="186" t="str">
        <f t="array" aca="1" ref="EN57" ca="1">IFERROR(VLOOKUP(INDIRECT("AV57"),クラス・種目リスト!$A$2:$AF$48,31,FALSE),"-")</f>
        <v>-</v>
      </c>
      <c r="EO57" s="186" t="str">
        <f t="array" aca="1" ref="EO57" ca="1">IFERROR(VLOOKUP(INDIRECT("AV57"),クラス・種目リスト!$A$2:$AF$48,32,FALSE),"-")</f>
        <v>-</v>
      </c>
      <c r="EP57" s="186">
        <f t="shared" ca="1" si="6"/>
        <v>0</v>
      </c>
      <c r="EQ57" s="186"/>
      <c r="ER57" s="186"/>
      <c r="ES57" s="186"/>
      <c r="ET57" s="186"/>
      <c r="EV57" s="39">
        <f t="array" aca="1" ref="EV57" ca="1">IF(INDIRECT("O57")="-",0,COUNTA(INDIRECT("O57")))+IF(INDIRECT("Y57")="-",0,COUNTA(INDIRECT("Y57")))+IF(INDIRECT("AM57")="-",0,COUNTA(INDIRECT("AM57")))+IF(INDIRECT("AW57")="-",0,COUNTA(INDIRECT("AW57")))</f>
        <v>0</v>
      </c>
    </row>
    <row r="58" spans="1:152" ht="19.5" customHeight="1" x14ac:dyDescent="0.15">
      <c r="A58" s="72" t="s">
        <v>3</v>
      </c>
      <c r="B58" s="73" t="str">
        <f t="shared" si="4"/>
        <v/>
      </c>
      <c r="C58" s="74"/>
      <c r="D58" s="80"/>
      <c r="E58" s="81"/>
      <c r="F58" s="82"/>
      <c r="G58" s="83"/>
      <c r="H58" s="84"/>
      <c r="I58" s="121" t="str">
        <f t="shared" si="7"/>
        <v/>
      </c>
      <c r="J58" s="122" t="str">
        <f t="shared" si="8"/>
        <v/>
      </c>
      <c r="K58" s="128"/>
      <c r="L58" s="122" t="str">
        <f t="shared" si="9"/>
        <v/>
      </c>
      <c r="M58" s="125"/>
      <c r="N58" s="125"/>
      <c r="O58" s="126"/>
      <c r="P58" s="127"/>
      <c r="Q58" s="143"/>
      <c r="R58" s="127"/>
      <c r="S58" s="144"/>
      <c r="T58" s="127"/>
      <c r="U58" s="144"/>
      <c r="V58" s="145" t="str">
        <f t="shared" si="13"/>
        <v/>
      </c>
      <c r="W58" s="148"/>
      <c r="X58" s="149"/>
      <c r="Y58" s="126"/>
      <c r="Z58" s="127"/>
      <c r="AA58" s="143"/>
      <c r="AB58" s="157"/>
      <c r="AC58" s="144"/>
      <c r="AD58" s="158"/>
      <c r="AE58" s="144"/>
      <c r="AF58" s="145" t="str">
        <f t="shared" si="14"/>
        <v/>
      </c>
      <c r="AG58" s="146"/>
      <c r="AH58" s="147"/>
      <c r="AI58" s="174" t="str">
        <f t="shared" si="10"/>
        <v>-</v>
      </c>
      <c r="AJ58" s="79"/>
      <c r="AK58" s="52"/>
      <c r="AL58" s="159"/>
      <c r="AM58" s="59"/>
      <c r="AN58" s="112"/>
      <c r="AO58" s="112"/>
      <c r="AP58" s="112"/>
      <c r="AQ58" s="112"/>
      <c r="AR58" s="112"/>
      <c r="AS58" s="112"/>
      <c r="AT58" s="59"/>
      <c r="AU58" s="59"/>
      <c r="AV58" s="159"/>
      <c r="AW58" s="59"/>
      <c r="AX58" s="112"/>
      <c r="AY58" s="112"/>
      <c r="AZ58" s="112"/>
      <c r="BA58" s="112"/>
      <c r="BB58" s="112"/>
      <c r="BC58" s="112"/>
      <c r="BD58" s="59"/>
      <c r="BE58" s="146"/>
      <c r="BF58" s="212"/>
      <c r="BG58" s="174" t="str">
        <f t="shared" si="11"/>
        <v>-</v>
      </c>
      <c r="BH58" s="174" t="str">
        <f t="array" aca="1" ref="BH58" ca="1">IF(INDIRECT("D58")="","",IFERROR(HLOOKUP($E$4,$BL$2:$BW$3,2,FALSE),""))</f>
        <v/>
      </c>
      <c r="BI58" s="52"/>
      <c r="BJ58" s="218"/>
      <c r="BK58" s="213" t="str">
        <f t="array" aca="1" ref="BK58" ca="1">IF(クラス・種目リスト!$J$78=1,$C$4&amp;INDIRECT("$C58")&amp;RIGHT(INDIRECT("$H58"),1),$C$4&amp;INDIRECT("$C58"))</f>
        <v>小学</v>
      </c>
      <c r="BL58" s="214" t="str">
        <f ca="1">IFERROR(VLOOKUP($BK58,クラス・種目リスト!$A$67:$H$82,3,FALSE),"-")</f>
        <v>-</v>
      </c>
      <c r="BM58" s="214" t="str">
        <f ca="1">IFERROR(VLOOKUP($BK58,クラス・種目リスト!$A$67:$H$82,4,FALSE),"-")</f>
        <v>-</v>
      </c>
      <c r="BN58" s="214" t="str">
        <f ca="1">IFERROR(VLOOKUP($BK58,クラス・種目リスト!$A$67:$H$82,5,FALSE),"-")</f>
        <v>-</v>
      </c>
      <c r="BO58" s="214" t="str">
        <f ca="1">IFERROR(VLOOKUP($BK58,クラス・種目リスト!$A$67:$H$82,6,FALSE),"-")</f>
        <v>-</v>
      </c>
      <c r="BP58" s="214" t="str">
        <f ca="1">IFERROR(VLOOKUP($BK58,クラス・種目リスト!$A$67:$H$82,7,FALSE),"-")</f>
        <v>-</v>
      </c>
      <c r="BQ58" s="214" t="str">
        <f ca="1">IFERROR(VLOOKUP($BK58,クラス・種目リスト!$A$67:$H$82,8,FALSE),"-")</f>
        <v>-</v>
      </c>
      <c r="BR58" s="243"/>
      <c r="BS58" s="186" t="str">
        <f t="array" aca="1" ref="BS58" ca="1">IFERROR(VLOOKUP(INDIRECT("N58"),クラス・種目リスト!$A$2:$AF$48,3,FALSE),"-")</f>
        <v>-</v>
      </c>
      <c r="BT58" s="186" t="str">
        <f t="array" aca="1" ref="BT58" ca="1">IFERROR(VLOOKUP(INDIRECT("N58"),クラス・種目リスト!$A$2:$AF$48,4,FALSE),"-")</f>
        <v>-</v>
      </c>
      <c r="BU58" s="186" t="str">
        <f t="array" aca="1" ref="BU58" ca="1">IFERROR(VLOOKUP(INDIRECT("N58"),クラス・種目リスト!$A$2:$AF$48,5,FALSE),"-")</f>
        <v>-</v>
      </c>
      <c r="BV58" s="186" t="str">
        <f t="array" aca="1" ref="BV58" ca="1">IFERROR(VLOOKUP(INDIRECT("N58"),クラス・種目リスト!$A$2:$AF$48,6,FALSE),"-")</f>
        <v>-</v>
      </c>
      <c r="BW58" s="186" t="str">
        <f t="array" aca="1" ref="BW58" ca="1">IFERROR(VLOOKUP(INDIRECT("N58"),クラス・種目リスト!$A$2:$AF$48,7,FALSE),"-")</f>
        <v>-</v>
      </c>
      <c r="BX58" s="186" t="str">
        <f t="array" aca="1" ref="BX58" ca="1">IFERROR(VLOOKUP(INDIRECT("N58"),クラス・種目リスト!$A$2:$AF$48,8,FALSE),"-")</f>
        <v>-</v>
      </c>
      <c r="BY58" s="186" t="str">
        <f t="array" aca="1" ref="BY58" ca="1">IFERROR(VLOOKUP(INDIRECT("N58"),クラス・種目リスト!$A$2:$AF$48,9,FALSE),"-")</f>
        <v>-</v>
      </c>
      <c r="BZ58" s="186" t="str">
        <f t="array" aca="1" ref="BZ58" ca="1">IFERROR(VLOOKUP(INDIRECT("N58"),クラス・種目リスト!$A$2:$AF$48,10,FALSE),"-")</f>
        <v>-</v>
      </c>
      <c r="CA58" s="186" t="str">
        <f t="array" aca="1" ref="CA58" ca="1">IFERROR(VLOOKUP(INDIRECT("N58"),クラス・種目リスト!$A$2:$AF$48,11,FALSE),"-")</f>
        <v>-</v>
      </c>
      <c r="CB58" s="186" t="str">
        <f t="array" aca="1" ref="CB58" ca="1">IFERROR(VLOOKUP(INDIRECT("N58"),クラス・種目リスト!$A$2:$AF$48,12,FALSE),"-")</f>
        <v>-</v>
      </c>
      <c r="CC58" s="186" t="str">
        <f t="array" aca="1" ref="CC58" ca="1">IFERROR(VLOOKUP(INDIRECT("N58"),クラス・種目リスト!$A$2:$AF$48,13,FALSE),"-")</f>
        <v>-</v>
      </c>
      <c r="CD58" s="186" t="str">
        <f t="array" aca="1" ref="CD58" ca="1">IFERROR(VLOOKUP(INDIRECT("N58"),クラス・種目リスト!$A$2:$AF$48,14,FALSE),"-")</f>
        <v>-</v>
      </c>
      <c r="CE58" s="186" t="str">
        <f t="array" aca="1" ref="CE58" ca="1">IFERROR(VLOOKUP(INDIRECT("N58"),クラス・種目リスト!$A$2:$AF$48,15,FALSE),"-")</f>
        <v>-</v>
      </c>
      <c r="CF58" s="186" t="str">
        <f t="array" aca="1" ref="CF58" ca="1">IFERROR(VLOOKUP(INDIRECT("N58"),クラス・種目リスト!$A$2:$AF$48,16,FALSE),"-")</f>
        <v>-</v>
      </c>
      <c r="CG58" s="186" t="str">
        <f t="array" aca="1" ref="CG58" ca="1">IFERROR(VLOOKUP(INDIRECT("N58"),クラス・種目リスト!$A$2:$AF$48,17,FALSE),"-")</f>
        <v>-</v>
      </c>
      <c r="CH58" s="186">
        <f t="shared" ca="1" si="15"/>
        <v>0</v>
      </c>
      <c r="CI58" s="186"/>
      <c r="CJ58" s="186"/>
      <c r="CK58" s="186"/>
      <c r="CL58" s="186"/>
      <c r="CM58" s="186" t="str">
        <f t="array" aca="1" ref="CM58" ca="1">IFERROR(VLOOKUP(INDIRECT("X58"),クラス・種目リスト!$A$2:$AF$48,3,FALSE),"-")</f>
        <v>-</v>
      </c>
      <c r="CN58" s="186" t="str">
        <f t="array" aca="1" ref="CN58" ca="1">IFERROR(VLOOKUP(INDIRECT("X58"),クラス・種目リスト!$A$2:$AF$48,4,FALSE),"-")</f>
        <v>-</v>
      </c>
      <c r="CO58" s="186" t="str">
        <f t="array" aca="1" ref="CO58" ca="1">IFERROR(VLOOKUP(INDIRECT("X58"),クラス・種目リスト!$A$2:$AF$48,5,FALSE),"-")</f>
        <v>-</v>
      </c>
      <c r="CP58" s="186" t="str">
        <f t="array" aca="1" ref="CP58" ca="1">IFERROR(VLOOKUP(INDIRECT("X58"),クラス・種目リスト!$A$2:$AF$48,6,FALSE),"-")</f>
        <v>-</v>
      </c>
      <c r="CQ58" s="186" t="str">
        <f t="array" aca="1" ref="CQ58" ca="1">IFERROR(VLOOKUP(INDIRECT("X58"),クラス・種目リスト!$A$2:$AF$48,7,FALSE),"-")</f>
        <v>-</v>
      </c>
      <c r="CR58" s="186" t="str">
        <f t="array" aca="1" ref="CR58" ca="1">IFERROR(VLOOKUP(INDIRECT("X58"),クラス・種目リスト!$A$2:$AF$48,8,FALSE),"-")</f>
        <v>-</v>
      </c>
      <c r="CS58" s="186" t="str">
        <f t="array" aca="1" ref="CS58" ca="1">IFERROR(VLOOKUP(INDIRECT("X58"),クラス・種目リスト!$A$2:$AF$48,9,FALSE),"-")</f>
        <v>-</v>
      </c>
      <c r="CT58" s="186" t="str">
        <f t="array" aca="1" ref="CT58" ca="1">IFERROR(VLOOKUP(INDIRECT("X58"),クラス・種目リスト!$A$2:$AF$48,10,FALSE),"-")</f>
        <v>-</v>
      </c>
      <c r="CU58" s="186" t="str">
        <f t="array" aca="1" ref="CU58" ca="1">IFERROR(VLOOKUP(INDIRECT("X58"),クラス・種目リスト!$A$2:$AF$48,11,FALSE),"-")</f>
        <v>-</v>
      </c>
      <c r="CV58" s="186" t="str">
        <f t="array" aca="1" ref="CV58" ca="1">IFERROR(VLOOKUP(INDIRECT("X58"),クラス・種目リスト!$A$2:$AF$48,12,FALSE),"-")</f>
        <v>-</v>
      </c>
      <c r="CW58" s="186" t="str">
        <f t="array" aca="1" ref="CW58" ca="1">IFERROR(VLOOKUP(INDIRECT("X58"),クラス・種目リスト!$A$2:$AF$48,13,FALSE),"-")</f>
        <v>-</v>
      </c>
      <c r="CX58" s="186" t="str">
        <f t="array" aca="1" ref="CX58" ca="1">IFERROR(VLOOKUP(INDIRECT("X58"),クラス・種目リスト!$A$2:$AF$48,14,FALSE),"-")</f>
        <v>-</v>
      </c>
      <c r="CY58" s="186" t="str">
        <f t="array" aca="1" ref="CY58" ca="1">IFERROR(VLOOKUP(INDIRECT("X58"),クラス・種目リスト!$A$2:$AF$48,15,FALSE),"-")</f>
        <v>-</v>
      </c>
      <c r="CZ58" s="186" t="str">
        <f t="array" aca="1" ref="CZ58" ca="1">IFERROR(VLOOKUP(INDIRECT("X58"),クラス・種目リスト!$A$2:$AF$48,16,FALSE),"-")</f>
        <v>-</v>
      </c>
      <c r="DA58" s="186" t="str">
        <f t="array" aca="1" ref="DA58" ca="1">IFERROR(VLOOKUP(INDIRECT("X58"),クラス・種目リスト!$A$2:$AF$48,17,FALSE),"-")</f>
        <v>-</v>
      </c>
      <c r="DB58" s="186">
        <f t="shared" ca="1" si="12"/>
        <v>0</v>
      </c>
      <c r="DC58" s="186"/>
      <c r="DD58" s="186"/>
      <c r="DE58" s="186"/>
      <c r="DF58" s="186"/>
      <c r="DG58" s="186" t="str">
        <f t="array" aca="1" ref="DG58" ca="1">IFERROR(VLOOKUP(INDIRECT("AL58"),クラス・種目リスト!$A$2:$AF$48,18,FALSE),"-")</f>
        <v>-</v>
      </c>
      <c r="DH58" s="186" t="str">
        <f t="array" aca="1" ref="DH58" ca="1">IFERROR(VLOOKUP(INDIRECT("AL58"),クラス・種目リスト!$A$2:$AF$48,19,FALSE),"-")</f>
        <v>-</v>
      </c>
      <c r="DI58" s="186" t="str">
        <f t="array" aca="1" ref="DI58" ca="1">IFERROR(VLOOKUP(INDIRECT("AL58"),クラス・種目リスト!$A$2:$AF$48,20,FALSE),"-")</f>
        <v>-</v>
      </c>
      <c r="DJ58" s="186" t="str">
        <f t="array" aca="1" ref="DJ58" ca="1">IFERROR(VLOOKUP(INDIRECT("AL58"),クラス・種目リスト!$A$2:$AF$48,21,FALSE),"-")</f>
        <v>-</v>
      </c>
      <c r="DK58" s="186" t="str">
        <f t="array" aca="1" ref="DK58" ca="1">IFERROR(VLOOKUP(INDIRECT("AL58"),クラス・種目リスト!$A$2:$AF$48,22,FALSE),"-")</f>
        <v>-</v>
      </c>
      <c r="DL58" s="186" t="str">
        <f t="array" aca="1" ref="DL58" ca="1">IFERROR(VLOOKUP(INDIRECT("AL58"),クラス・種目リスト!$A$2:$AF$48,23,FALSE),"-")</f>
        <v>-</v>
      </c>
      <c r="DM58" s="186" t="str">
        <f t="array" aca="1" ref="DM58" ca="1">IFERROR(VLOOKUP(INDIRECT("AL58"),クラス・種目リスト!$A$2:$AF$48,24,FALSE),"-")</f>
        <v>-</v>
      </c>
      <c r="DN58" s="186" t="str">
        <f t="array" aca="1" ref="DN58" ca="1">IFERROR(VLOOKUP(INDIRECT("AL58"),クラス・種目リスト!$A$2:$AF$48,25,FALSE),"-")</f>
        <v>-</v>
      </c>
      <c r="DO58" s="186" t="str">
        <f t="array" aca="1" ref="DO58" ca="1">IFERROR(VLOOKUP(INDIRECT("AL58"),クラス・種目リスト!$A$2:$AF$48,26,FALSE),"-")</f>
        <v>-</v>
      </c>
      <c r="DP58" s="186" t="str">
        <f t="array" aca="1" ref="DP58" ca="1">IFERROR(VLOOKUP(INDIRECT("AL58"),クラス・種目リスト!$A$2:$AF$48,27,FALSE),"-")</f>
        <v>-</v>
      </c>
      <c r="DQ58" s="186" t="str">
        <f t="array" aca="1" ref="DQ58" ca="1">IFERROR(VLOOKUP(INDIRECT("AL58"),クラス・種目リスト!$A$2:$AF$48,28,FALSE),"-")</f>
        <v>-</v>
      </c>
      <c r="DR58" s="186" t="str">
        <f t="array" aca="1" ref="DR58" ca="1">IFERROR(VLOOKUP(INDIRECT("AL58"),クラス・種目リスト!$A$2:$AF$48,29,FALSE),"-")</f>
        <v>-</v>
      </c>
      <c r="DS58" s="186" t="str">
        <f t="array" aca="1" ref="DS58" ca="1">IFERROR(VLOOKUP(INDIRECT("AL58"),クラス・種目リスト!$A$2:$AF$48,30,FALSE),"-")</f>
        <v>-</v>
      </c>
      <c r="DT58" s="186" t="str">
        <f t="array" aca="1" ref="DT58" ca="1">IFERROR(VLOOKUP(INDIRECT("AL58"),クラス・種目リスト!$A$2:$AF$48,31,FALSE),"-")</f>
        <v>-</v>
      </c>
      <c r="DU58" s="186" t="str">
        <f t="array" aca="1" ref="DU58" ca="1">IFERROR(VLOOKUP(INDIRECT("AL58"),クラス・種目リスト!$A$2:$AF$48,32,FALSE),"-")</f>
        <v>-</v>
      </c>
      <c r="DV58" s="186">
        <f t="shared" ca="1" si="5"/>
        <v>0</v>
      </c>
      <c r="EA58" s="186" t="str">
        <f t="array" aca="1" ref="EA58" ca="1">IFERROR(VLOOKUP(INDIRECT("AV58"),クラス・種目リスト!$A$2:$AF$48,18,FALSE),"-")</f>
        <v>-</v>
      </c>
      <c r="EB58" s="186" t="str">
        <f t="array" aca="1" ref="EB58" ca="1">IFERROR(VLOOKUP(INDIRECT("AV58"),クラス・種目リスト!$A$2:$AF$48,19,FALSE),"-")</f>
        <v>-</v>
      </c>
      <c r="EC58" s="186" t="str">
        <f t="array" aca="1" ref="EC58" ca="1">IFERROR(VLOOKUP(INDIRECT("AV58"),クラス・種目リスト!$A$2:$AF$48,20,FALSE),"-")</f>
        <v>-</v>
      </c>
      <c r="ED58" s="186" t="str">
        <f t="array" aca="1" ref="ED58" ca="1">IFERROR(VLOOKUP(INDIRECT("AV58"),クラス・種目リスト!$A$2:$AF$48,21,FALSE),"-")</f>
        <v>-</v>
      </c>
      <c r="EE58" s="186" t="str">
        <f t="array" aca="1" ref="EE58" ca="1">IFERROR(VLOOKUP(INDIRECT("AV58"),クラス・種目リスト!$A$2:$AF$48,22,FALSE),"-")</f>
        <v>-</v>
      </c>
      <c r="EF58" s="186" t="str">
        <f t="array" aca="1" ref="EF58" ca="1">IFERROR(VLOOKUP(INDIRECT("AV58"),クラス・種目リスト!$A$2:$AF$48,23,FALSE),"-")</f>
        <v>-</v>
      </c>
      <c r="EG58" s="186" t="str">
        <f t="array" aca="1" ref="EG58" ca="1">IFERROR(VLOOKUP(INDIRECT("AV58"),クラス・種目リスト!$A$2:$AF$48,24,FALSE),"-")</f>
        <v>-</v>
      </c>
      <c r="EH58" s="186" t="str">
        <f t="array" aca="1" ref="EH58" ca="1">IFERROR(VLOOKUP(INDIRECT("AV58"),クラス・種目リスト!$A$2:$AF$48,25,FALSE),"-")</f>
        <v>-</v>
      </c>
      <c r="EI58" s="186" t="str">
        <f t="array" aca="1" ref="EI58" ca="1">IFERROR(VLOOKUP(INDIRECT("AV58"),クラス・種目リスト!$A$2:$AF$48,26,FALSE),"-")</f>
        <v>-</v>
      </c>
      <c r="EJ58" s="186" t="str">
        <f t="array" aca="1" ref="EJ58" ca="1">IFERROR(VLOOKUP(INDIRECT("AV58"),クラス・種目リスト!$A$2:$AF$48,27,FALSE),"-")</f>
        <v>-</v>
      </c>
      <c r="EK58" s="186" t="str">
        <f t="array" aca="1" ref="EK58" ca="1">IFERROR(VLOOKUP(INDIRECT("AV58"),クラス・種目リスト!$A$2:$AF$48,28,FALSE),"-")</f>
        <v>-</v>
      </c>
      <c r="EL58" s="186" t="str">
        <f t="array" aca="1" ref="EL58" ca="1">IFERROR(VLOOKUP(INDIRECT("AV58"),クラス・種目リスト!$A$2:$AF$48,29,FALSE),"-")</f>
        <v>-</v>
      </c>
      <c r="EM58" s="186" t="str">
        <f t="array" aca="1" ref="EM58" ca="1">IFERROR(VLOOKUP(INDIRECT("AV58"),クラス・種目リスト!$A$2:$AF$48,30,FALSE),"-")</f>
        <v>-</v>
      </c>
      <c r="EN58" s="186" t="str">
        <f t="array" aca="1" ref="EN58" ca="1">IFERROR(VLOOKUP(INDIRECT("AV58"),クラス・種目リスト!$A$2:$AF$48,31,FALSE),"-")</f>
        <v>-</v>
      </c>
      <c r="EO58" s="186" t="str">
        <f t="array" aca="1" ref="EO58" ca="1">IFERROR(VLOOKUP(INDIRECT("AV58"),クラス・種目リスト!$A$2:$AF$48,32,FALSE),"-")</f>
        <v>-</v>
      </c>
      <c r="EP58" s="186">
        <f t="shared" ca="1" si="6"/>
        <v>0</v>
      </c>
      <c r="EQ58" s="186"/>
      <c r="ER58" s="186"/>
      <c r="ES58" s="186"/>
      <c r="ET58" s="186"/>
      <c r="EV58" s="39">
        <f t="array" aca="1" ref="EV58" ca="1">IF(INDIRECT("O58")="-",0,COUNTA(INDIRECT("O58")))+IF(INDIRECT("Y58")="-",0,COUNTA(INDIRECT("Y58")))+IF(INDIRECT("AM58")="-",0,COUNTA(INDIRECT("AM58")))+IF(INDIRECT("AW58")="-",0,COUNTA(INDIRECT("AW58")))</f>
        <v>0</v>
      </c>
    </row>
    <row r="59" spans="1:152" ht="19.2" customHeight="1" x14ac:dyDescent="0.15">
      <c r="A59" s="72" t="s">
        <v>3</v>
      </c>
      <c r="B59" s="73" t="str">
        <f t="shared" si="4"/>
        <v/>
      </c>
      <c r="C59" s="74"/>
      <c r="D59" s="75"/>
      <c r="E59" s="76"/>
      <c r="F59" s="82"/>
      <c r="G59" s="83"/>
      <c r="H59" s="84"/>
      <c r="I59" s="121" t="str">
        <f t="shared" si="7"/>
        <v/>
      </c>
      <c r="J59" s="122" t="str">
        <f t="shared" si="8"/>
        <v/>
      </c>
      <c r="K59" s="128"/>
      <c r="L59" s="122" t="str">
        <f t="shared" si="9"/>
        <v/>
      </c>
      <c r="M59" s="125"/>
      <c r="N59" s="125"/>
      <c r="O59" s="126"/>
      <c r="P59" s="127"/>
      <c r="Q59" s="143"/>
      <c r="R59" s="127"/>
      <c r="S59" s="144"/>
      <c r="T59" s="127"/>
      <c r="U59" s="144"/>
      <c r="V59" s="145" t="str">
        <f t="shared" si="13"/>
        <v/>
      </c>
      <c r="W59" s="148"/>
      <c r="X59" s="149"/>
      <c r="Y59" s="126"/>
      <c r="Z59" s="127"/>
      <c r="AA59" s="143"/>
      <c r="AB59" s="157"/>
      <c r="AC59" s="144"/>
      <c r="AD59" s="158"/>
      <c r="AE59" s="144"/>
      <c r="AF59" s="145" t="str">
        <f t="shared" si="14"/>
        <v/>
      </c>
      <c r="AG59" s="146"/>
      <c r="AH59" s="147"/>
      <c r="AI59" s="174" t="str">
        <f t="shared" si="10"/>
        <v>-</v>
      </c>
      <c r="AJ59" s="79"/>
      <c r="AK59" s="52"/>
      <c r="AL59" s="159"/>
      <c r="AM59" s="59"/>
      <c r="AN59" s="112"/>
      <c r="AO59" s="112"/>
      <c r="AP59" s="112"/>
      <c r="AQ59" s="112"/>
      <c r="AR59" s="112"/>
      <c r="AS59" s="112"/>
      <c r="AT59" s="59"/>
      <c r="AU59" s="59"/>
      <c r="AV59" s="159"/>
      <c r="AW59" s="59"/>
      <c r="AX59" s="112"/>
      <c r="AY59" s="112"/>
      <c r="AZ59" s="112"/>
      <c r="BA59" s="112"/>
      <c r="BB59" s="112"/>
      <c r="BC59" s="112"/>
      <c r="BD59" s="59"/>
      <c r="BE59" s="146"/>
      <c r="BF59" s="212"/>
      <c r="BG59" s="174" t="str">
        <f t="shared" si="11"/>
        <v>-</v>
      </c>
      <c r="BH59" s="174" t="str">
        <f t="array" aca="1" ref="BH59" ca="1">IF(INDIRECT("D59")="","",IFERROR(HLOOKUP($E$4,$BL$2:$BW$3,2,FALSE),""))</f>
        <v/>
      </c>
      <c r="BI59" s="52"/>
      <c r="BJ59" s="181"/>
      <c r="BK59" s="213" t="str">
        <f t="array" aca="1" ref="BK59" ca="1">IF(クラス・種目リスト!$J$78=1,$C$4&amp;INDIRECT("$C59")&amp;RIGHT(INDIRECT("$H59"),1),$C$4&amp;INDIRECT("$C59"))</f>
        <v>小学</v>
      </c>
      <c r="BL59" s="214" t="str">
        <f ca="1">IFERROR(VLOOKUP($BK59,クラス・種目リスト!$A$67:$H$82,3,FALSE),"-")</f>
        <v>-</v>
      </c>
      <c r="BM59" s="214" t="str">
        <f ca="1">IFERROR(VLOOKUP($BK59,クラス・種目リスト!$A$67:$H$82,4,FALSE),"-")</f>
        <v>-</v>
      </c>
      <c r="BN59" s="214" t="str">
        <f ca="1">IFERROR(VLOOKUP($BK59,クラス・種目リスト!$A$67:$H$82,5,FALSE),"-")</f>
        <v>-</v>
      </c>
      <c r="BO59" s="214" t="str">
        <f ca="1">IFERROR(VLOOKUP($BK59,クラス・種目リスト!$A$67:$H$82,6,FALSE),"-")</f>
        <v>-</v>
      </c>
      <c r="BP59" s="214" t="str">
        <f ca="1">IFERROR(VLOOKUP($BK59,クラス・種目リスト!$A$67:$H$82,7,FALSE),"-")</f>
        <v>-</v>
      </c>
      <c r="BQ59" s="214" t="str">
        <f ca="1">IFERROR(VLOOKUP($BK59,クラス・種目リスト!$A$67:$H$82,8,FALSE),"-")</f>
        <v>-</v>
      </c>
      <c r="BR59" s="243"/>
      <c r="BS59" s="186" t="str">
        <f t="array" aca="1" ref="BS59" ca="1">IFERROR(VLOOKUP(INDIRECT("N59"),クラス・種目リスト!$A$2:$AF$48,3,FALSE),"-")</f>
        <v>-</v>
      </c>
      <c r="BT59" s="186" t="str">
        <f t="array" aca="1" ref="BT59" ca="1">IFERROR(VLOOKUP(INDIRECT("N59"),クラス・種目リスト!$A$2:$AF$48,4,FALSE),"-")</f>
        <v>-</v>
      </c>
      <c r="BU59" s="186" t="str">
        <f t="array" aca="1" ref="BU59" ca="1">IFERROR(VLOOKUP(INDIRECT("N59"),クラス・種目リスト!$A$2:$AF$48,5,FALSE),"-")</f>
        <v>-</v>
      </c>
      <c r="BV59" s="186" t="str">
        <f t="array" aca="1" ref="BV59" ca="1">IFERROR(VLOOKUP(INDIRECT("N59"),クラス・種目リスト!$A$2:$AF$48,6,FALSE),"-")</f>
        <v>-</v>
      </c>
      <c r="BW59" s="186" t="str">
        <f t="array" aca="1" ref="BW59" ca="1">IFERROR(VLOOKUP(INDIRECT("N59"),クラス・種目リスト!$A$2:$AF$48,7,FALSE),"-")</f>
        <v>-</v>
      </c>
      <c r="BX59" s="186" t="str">
        <f t="array" aca="1" ref="BX59" ca="1">IFERROR(VLOOKUP(INDIRECT("N59"),クラス・種目リスト!$A$2:$AF$48,8,FALSE),"-")</f>
        <v>-</v>
      </c>
      <c r="BY59" s="186" t="str">
        <f t="array" aca="1" ref="BY59" ca="1">IFERROR(VLOOKUP(INDIRECT("N59"),クラス・種目リスト!$A$2:$AF$48,9,FALSE),"-")</f>
        <v>-</v>
      </c>
      <c r="BZ59" s="186" t="str">
        <f t="array" aca="1" ref="BZ59" ca="1">IFERROR(VLOOKUP(INDIRECT("N59"),クラス・種目リスト!$A$2:$AF$48,10,FALSE),"-")</f>
        <v>-</v>
      </c>
      <c r="CA59" s="186" t="str">
        <f t="array" aca="1" ref="CA59" ca="1">IFERROR(VLOOKUP(INDIRECT("N59"),クラス・種目リスト!$A$2:$AF$48,11,FALSE),"-")</f>
        <v>-</v>
      </c>
      <c r="CB59" s="186" t="str">
        <f t="array" aca="1" ref="CB59" ca="1">IFERROR(VLOOKUP(INDIRECT("N59"),クラス・種目リスト!$A$2:$AF$48,12,FALSE),"-")</f>
        <v>-</v>
      </c>
      <c r="CC59" s="186" t="str">
        <f t="array" aca="1" ref="CC59" ca="1">IFERROR(VLOOKUP(INDIRECT("N59"),クラス・種目リスト!$A$2:$AF$48,13,FALSE),"-")</f>
        <v>-</v>
      </c>
      <c r="CD59" s="186" t="str">
        <f t="array" aca="1" ref="CD59" ca="1">IFERROR(VLOOKUP(INDIRECT("N59"),クラス・種目リスト!$A$2:$AF$48,14,FALSE),"-")</f>
        <v>-</v>
      </c>
      <c r="CE59" s="186" t="str">
        <f t="array" aca="1" ref="CE59" ca="1">IFERROR(VLOOKUP(INDIRECT("N59"),クラス・種目リスト!$A$2:$AF$48,15,FALSE),"-")</f>
        <v>-</v>
      </c>
      <c r="CF59" s="186" t="str">
        <f t="array" aca="1" ref="CF59" ca="1">IFERROR(VLOOKUP(INDIRECT("N59"),クラス・種目リスト!$A$2:$AF$48,16,FALSE),"-")</f>
        <v>-</v>
      </c>
      <c r="CG59" s="186" t="str">
        <f t="array" aca="1" ref="CG59" ca="1">IFERROR(VLOOKUP(INDIRECT("N59"),クラス・種目リスト!$A$2:$AF$48,17,FALSE),"-")</f>
        <v>-</v>
      </c>
      <c r="CH59" s="186">
        <f t="shared" ca="1" si="15"/>
        <v>0</v>
      </c>
      <c r="CI59" s="186"/>
      <c r="CJ59" s="186"/>
      <c r="CK59" s="186"/>
      <c r="CL59" s="186"/>
      <c r="CM59" s="186" t="str">
        <f t="array" aca="1" ref="CM59" ca="1">IFERROR(VLOOKUP(INDIRECT("X59"),クラス・種目リスト!$A$2:$AF$48,3,FALSE),"-")</f>
        <v>-</v>
      </c>
      <c r="CN59" s="186" t="str">
        <f t="array" aca="1" ref="CN59" ca="1">IFERROR(VLOOKUP(INDIRECT("X59"),クラス・種目リスト!$A$2:$AF$48,4,FALSE),"-")</f>
        <v>-</v>
      </c>
      <c r="CO59" s="186" t="str">
        <f t="array" aca="1" ref="CO59" ca="1">IFERROR(VLOOKUP(INDIRECT("X59"),クラス・種目リスト!$A$2:$AF$48,5,FALSE),"-")</f>
        <v>-</v>
      </c>
      <c r="CP59" s="186" t="str">
        <f t="array" aca="1" ref="CP59" ca="1">IFERROR(VLOOKUP(INDIRECT("X59"),クラス・種目リスト!$A$2:$AF$48,6,FALSE),"-")</f>
        <v>-</v>
      </c>
      <c r="CQ59" s="186" t="str">
        <f t="array" aca="1" ref="CQ59" ca="1">IFERROR(VLOOKUP(INDIRECT("X59"),クラス・種目リスト!$A$2:$AF$48,7,FALSE),"-")</f>
        <v>-</v>
      </c>
      <c r="CR59" s="186" t="str">
        <f t="array" aca="1" ref="CR59" ca="1">IFERROR(VLOOKUP(INDIRECT("X59"),クラス・種目リスト!$A$2:$AF$48,8,FALSE),"-")</f>
        <v>-</v>
      </c>
      <c r="CS59" s="186" t="str">
        <f t="array" aca="1" ref="CS59" ca="1">IFERROR(VLOOKUP(INDIRECT("X59"),クラス・種目リスト!$A$2:$AF$48,9,FALSE),"-")</f>
        <v>-</v>
      </c>
      <c r="CT59" s="186" t="str">
        <f t="array" aca="1" ref="CT59" ca="1">IFERROR(VLOOKUP(INDIRECT("X59"),クラス・種目リスト!$A$2:$AF$48,10,FALSE),"-")</f>
        <v>-</v>
      </c>
      <c r="CU59" s="186" t="str">
        <f t="array" aca="1" ref="CU59" ca="1">IFERROR(VLOOKUP(INDIRECT("X59"),クラス・種目リスト!$A$2:$AF$48,11,FALSE),"-")</f>
        <v>-</v>
      </c>
      <c r="CV59" s="186" t="str">
        <f t="array" aca="1" ref="CV59" ca="1">IFERROR(VLOOKUP(INDIRECT("X59"),クラス・種目リスト!$A$2:$AF$48,12,FALSE),"-")</f>
        <v>-</v>
      </c>
      <c r="CW59" s="186" t="str">
        <f t="array" aca="1" ref="CW59" ca="1">IFERROR(VLOOKUP(INDIRECT("X59"),クラス・種目リスト!$A$2:$AF$48,13,FALSE),"-")</f>
        <v>-</v>
      </c>
      <c r="CX59" s="186" t="str">
        <f t="array" aca="1" ref="CX59" ca="1">IFERROR(VLOOKUP(INDIRECT("X59"),クラス・種目リスト!$A$2:$AF$48,14,FALSE),"-")</f>
        <v>-</v>
      </c>
      <c r="CY59" s="186" t="str">
        <f t="array" aca="1" ref="CY59" ca="1">IFERROR(VLOOKUP(INDIRECT("X59"),クラス・種目リスト!$A$2:$AF$48,15,FALSE),"-")</f>
        <v>-</v>
      </c>
      <c r="CZ59" s="186" t="str">
        <f t="array" aca="1" ref="CZ59" ca="1">IFERROR(VLOOKUP(INDIRECT("X59"),クラス・種目リスト!$A$2:$AF$48,16,FALSE),"-")</f>
        <v>-</v>
      </c>
      <c r="DA59" s="186" t="str">
        <f t="array" aca="1" ref="DA59" ca="1">IFERROR(VLOOKUP(INDIRECT("X59"),クラス・種目リスト!$A$2:$AF$48,17,FALSE),"-")</f>
        <v>-</v>
      </c>
      <c r="DB59" s="186">
        <f t="shared" ca="1" si="12"/>
        <v>0</v>
      </c>
      <c r="DC59" s="186"/>
      <c r="DD59" s="186"/>
      <c r="DE59" s="186"/>
      <c r="DF59" s="186"/>
      <c r="DG59" s="186" t="str">
        <f t="array" aca="1" ref="DG59" ca="1">IFERROR(VLOOKUP(INDIRECT("AL59"),クラス・種目リスト!$A$2:$AF$48,18,FALSE),"-")</f>
        <v>-</v>
      </c>
      <c r="DH59" s="186" t="str">
        <f t="array" aca="1" ref="DH59" ca="1">IFERROR(VLOOKUP(INDIRECT("AL59"),クラス・種目リスト!$A$2:$AF$48,19,FALSE),"-")</f>
        <v>-</v>
      </c>
      <c r="DI59" s="186" t="str">
        <f t="array" aca="1" ref="DI59" ca="1">IFERROR(VLOOKUP(INDIRECT("AL59"),クラス・種目リスト!$A$2:$AF$48,20,FALSE),"-")</f>
        <v>-</v>
      </c>
      <c r="DJ59" s="186" t="str">
        <f t="array" aca="1" ref="DJ59" ca="1">IFERROR(VLOOKUP(INDIRECT("AL59"),クラス・種目リスト!$A$2:$AF$48,21,FALSE),"-")</f>
        <v>-</v>
      </c>
      <c r="DK59" s="186" t="str">
        <f t="array" aca="1" ref="DK59" ca="1">IFERROR(VLOOKUP(INDIRECT("AL59"),クラス・種目リスト!$A$2:$AF$48,22,FALSE),"-")</f>
        <v>-</v>
      </c>
      <c r="DL59" s="186" t="str">
        <f t="array" aca="1" ref="DL59" ca="1">IFERROR(VLOOKUP(INDIRECT("AL59"),クラス・種目リスト!$A$2:$AF$48,23,FALSE),"-")</f>
        <v>-</v>
      </c>
      <c r="DM59" s="186" t="str">
        <f t="array" aca="1" ref="DM59" ca="1">IFERROR(VLOOKUP(INDIRECT("AL59"),クラス・種目リスト!$A$2:$AF$48,24,FALSE),"-")</f>
        <v>-</v>
      </c>
      <c r="DN59" s="186" t="str">
        <f t="array" aca="1" ref="DN59" ca="1">IFERROR(VLOOKUP(INDIRECT("AL59"),クラス・種目リスト!$A$2:$AF$48,25,FALSE),"-")</f>
        <v>-</v>
      </c>
      <c r="DO59" s="186" t="str">
        <f t="array" aca="1" ref="DO59" ca="1">IFERROR(VLOOKUP(INDIRECT("AL59"),クラス・種目リスト!$A$2:$AF$48,26,FALSE),"-")</f>
        <v>-</v>
      </c>
      <c r="DP59" s="186" t="str">
        <f t="array" aca="1" ref="DP59" ca="1">IFERROR(VLOOKUP(INDIRECT("AL59"),クラス・種目リスト!$A$2:$AF$48,27,FALSE),"-")</f>
        <v>-</v>
      </c>
      <c r="DQ59" s="186" t="str">
        <f t="array" aca="1" ref="DQ59" ca="1">IFERROR(VLOOKUP(INDIRECT("AL59"),クラス・種目リスト!$A$2:$AF$48,28,FALSE),"-")</f>
        <v>-</v>
      </c>
      <c r="DR59" s="186" t="str">
        <f t="array" aca="1" ref="DR59" ca="1">IFERROR(VLOOKUP(INDIRECT("AL59"),クラス・種目リスト!$A$2:$AF$48,29,FALSE),"-")</f>
        <v>-</v>
      </c>
      <c r="DS59" s="186" t="str">
        <f t="array" aca="1" ref="DS59" ca="1">IFERROR(VLOOKUP(INDIRECT("AL59"),クラス・種目リスト!$A$2:$AF$48,30,FALSE),"-")</f>
        <v>-</v>
      </c>
      <c r="DT59" s="186" t="str">
        <f t="array" aca="1" ref="DT59" ca="1">IFERROR(VLOOKUP(INDIRECT("AL59"),クラス・種目リスト!$A$2:$AF$48,31,FALSE),"-")</f>
        <v>-</v>
      </c>
      <c r="DU59" s="186" t="str">
        <f t="array" aca="1" ref="DU59" ca="1">IFERROR(VLOOKUP(INDIRECT("AL59"),クラス・種目リスト!$A$2:$AF$48,32,FALSE),"-")</f>
        <v>-</v>
      </c>
      <c r="DV59" s="186">
        <f t="shared" ca="1" si="5"/>
        <v>0</v>
      </c>
      <c r="EA59" s="186" t="str">
        <f t="array" aca="1" ref="EA59" ca="1">IFERROR(VLOOKUP(INDIRECT("AV59"),クラス・種目リスト!$A$2:$AF$48,18,FALSE),"-")</f>
        <v>-</v>
      </c>
      <c r="EB59" s="186" t="str">
        <f t="array" aca="1" ref="EB59" ca="1">IFERROR(VLOOKUP(INDIRECT("AV59"),クラス・種目リスト!$A$2:$AF$48,19,FALSE),"-")</f>
        <v>-</v>
      </c>
      <c r="EC59" s="186" t="str">
        <f t="array" aca="1" ref="EC59" ca="1">IFERROR(VLOOKUP(INDIRECT("AV59"),クラス・種目リスト!$A$2:$AF$48,20,FALSE),"-")</f>
        <v>-</v>
      </c>
      <c r="ED59" s="186" t="str">
        <f t="array" aca="1" ref="ED59" ca="1">IFERROR(VLOOKUP(INDIRECT("AV59"),クラス・種目リスト!$A$2:$AF$48,21,FALSE),"-")</f>
        <v>-</v>
      </c>
      <c r="EE59" s="186" t="str">
        <f t="array" aca="1" ref="EE59" ca="1">IFERROR(VLOOKUP(INDIRECT("AV59"),クラス・種目リスト!$A$2:$AF$48,22,FALSE),"-")</f>
        <v>-</v>
      </c>
      <c r="EF59" s="186" t="str">
        <f t="array" aca="1" ref="EF59" ca="1">IFERROR(VLOOKUP(INDIRECT("AV59"),クラス・種目リスト!$A$2:$AF$48,23,FALSE),"-")</f>
        <v>-</v>
      </c>
      <c r="EG59" s="186" t="str">
        <f t="array" aca="1" ref="EG59" ca="1">IFERROR(VLOOKUP(INDIRECT("AV59"),クラス・種目リスト!$A$2:$AF$48,24,FALSE),"-")</f>
        <v>-</v>
      </c>
      <c r="EH59" s="186" t="str">
        <f t="array" aca="1" ref="EH59" ca="1">IFERROR(VLOOKUP(INDIRECT("AV59"),クラス・種目リスト!$A$2:$AF$48,25,FALSE),"-")</f>
        <v>-</v>
      </c>
      <c r="EI59" s="186" t="str">
        <f t="array" aca="1" ref="EI59" ca="1">IFERROR(VLOOKUP(INDIRECT("AV59"),クラス・種目リスト!$A$2:$AF$48,26,FALSE),"-")</f>
        <v>-</v>
      </c>
      <c r="EJ59" s="186" t="str">
        <f t="array" aca="1" ref="EJ59" ca="1">IFERROR(VLOOKUP(INDIRECT("AV59"),クラス・種目リスト!$A$2:$AF$48,27,FALSE),"-")</f>
        <v>-</v>
      </c>
      <c r="EK59" s="186" t="str">
        <f t="array" aca="1" ref="EK59" ca="1">IFERROR(VLOOKUP(INDIRECT("AV59"),クラス・種目リスト!$A$2:$AF$48,28,FALSE),"-")</f>
        <v>-</v>
      </c>
      <c r="EL59" s="186" t="str">
        <f t="array" aca="1" ref="EL59" ca="1">IFERROR(VLOOKUP(INDIRECT("AV59"),クラス・種目リスト!$A$2:$AF$48,29,FALSE),"-")</f>
        <v>-</v>
      </c>
      <c r="EM59" s="186" t="str">
        <f t="array" aca="1" ref="EM59" ca="1">IFERROR(VLOOKUP(INDIRECT("AV59"),クラス・種目リスト!$A$2:$AF$48,30,FALSE),"-")</f>
        <v>-</v>
      </c>
      <c r="EN59" s="186" t="str">
        <f t="array" aca="1" ref="EN59" ca="1">IFERROR(VLOOKUP(INDIRECT("AV59"),クラス・種目リスト!$A$2:$AF$48,31,FALSE),"-")</f>
        <v>-</v>
      </c>
      <c r="EO59" s="186" t="str">
        <f t="array" aca="1" ref="EO59" ca="1">IFERROR(VLOOKUP(INDIRECT("AV59"),クラス・種目リスト!$A$2:$AF$48,32,FALSE),"-")</f>
        <v>-</v>
      </c>
      <c r="EP59" s="186">
        <f t="shared" ca="1" si="6"/>
        <v>0</v>
      </c>
      <c r="EQ59" s="186"/>
      <c r="ER59" s="186"/>
      <c r="ES59" s="186"/>
      <c r="ET59" s="186"/>
      <c r="EV59" s="39">
        <f t="array" aca="1" ref="EV59" ca="1">IF(INDIRECT("O59")="-",0,COUNTA(INDIRECT("O59")))+IF(INDIRECT("Y59")="-",0,COUNTA(INDIRECT("Y59")))+IF(INDIRECT("AM59")="-",0,COUNTA(INDIRECT("AM59")))+IF(INDIRECT("AW59")="-",0,COUNTA(INDIRECT("AW59")))</f>
        <v>0</v>
      </c>
    </row>
    <row r="60" spans="1:152" ht="19.2" customHeight="1" x14ac:dyDescent="0.15">
      <c r="A60" s="72" t="s">
        <v>3</v>
      </c>
      <c r="B60" s="73" t="str">
        <f t="shared" si="4"/>
        <v/>
      </c>
      <c r="C60" s="74"/>
      <c r="D60" s="80"/>
      <c r="E60" s="81"/>
      <c r="F60" s="82"/>
      <c r="G60" s="83"/>
      <c r="H60" s="84"/>
      <c r="I60" s="121" t="str">
        <f t="shared" si="7"/>
        <v/>
      </c>
      <c r="J60" s="122" t="str">
        <f t="shared" si="8"/>
        <v/>
      </c>
      <c r="K60" s="128"/>
      <c r="L60" s="122" t="str">
        <f t="shared" si="9"/>
        <v/>
      </c>
      <c r="M60" s="125"/>
      <c r="N60" s="125"/>
      <c r="O60" s="126"/>
      <c r="P60" s="127"/>
      <c r="Q60" s="143"/>
      <c r="R60" s="127"/>
      <c r="S60" s="144"/>
      <c r="T60" s="127"/>
      <c r="U60" s="144"/>
      <c r="V60" s="145" t="str">
        <f t="shared" si="13"/>
        <v/>
      </c>
      <c r="W60" s="148"/>
      <c r="X60" s="149"/>
      <c r="Y60" s="126"/>
      <c r="Z60" s="127"/>
      <c r="AA60" s="143"/>
      <c r="AB60" s="157"/>
      <c r="AC60" s="144"/>
      <c r="AD60" s="158"/>
      <c r="AE60" s="144"/>
      <c r="AF60" s="145" t="str">
        <f t="shared" si="14"/>
        <v/>
      </c>
      <c r="AG60" s="146"/>
      <c r="AH60" s="147"/>
      <c r="AI60" s="174" t="str">
        <f t="shared" si="10"/>
        <v>-</v>
      </c>
      <c r="AJ60" s="79"/>
      <c r="AK60" s="52"/>
      <c r="AL60" s="159"/>
      <c r="AM60" s="59"/>
      <c r="AN60" s="112"/>
      <c r="AO60" s="112"/>
      <c r="AP60" s="112"/>
      <c r="AQ60" s="112"/>
      <c r="AR60" s="112"/>
      <c r="AS60" s="112"/>
      <c r="AT60" s="59"/>
      <c r="AU60" s="59"/>
      <c r="AV60" s="159"/>
      <c r="AW60" s="59"/>
      <c r="AX60" s="112"/>
      <c r="AY60" s="112"/>
      <c r="AZ60" s="112"/>
      <c r="BA60" s="112"/>
      <c r="BB60" s="112"/>
      <c r="BC60" s="112"/>
      <c r="BD60" s="59"/>
      <c r="BE60" s="146"/>
      <c r="BF60" s="212"/>
      <c r="BG60" s="174" t="str">
        <f t="shared" si="11"/>
        <v>-</v>
      </c>
      <c r="BH60" s="174" t="str">
        <f t="array" aca="1" ref="BH60" ca="1">IF(INDIRECT("D60")="","",IFERROR(HLOOKUP($E$4,$BL$2:$BW$3,2,FALSE),""))</f>
        <v/>
      </c>
      <c r="BI60" s="52"/>
      <c r="BJ60" s="219"/>
      <c r="BK60" s="213" t="str">
        <f t="array" aca="1" ref="BK60" ca="1">IF(クラス・種目リスト!$J$78=1,$C$4&amp;INDIRECT("$C60")&amp;RIGHT(INDIRECT("$H60"),1),$C$4&amp;INDIRECT("$C60"))</f>
        <v>小学</v>
      </c>
      <c r="BL60" s="214" t="str">
        <f ca="1">IFERROR(VLOOKUP($BK60,クラス・種目リスト!$A$67:$H$82,3,FALSE),"-")</f>
        <v>-</v>
      </c>
      <c r="BM60" s="214" t="str">
        <f ca="1">IFERROR(VLOOKUP($BK60,クラス・種目リスト!$A$67:$H$82,4,FALSE),"-")</f>
        <v>-</v>
      </c>
      <c r="BN60" s="214" t="str">
        <f ca="1">IFERROR(VLOOKUP($BK60,クラス・種目リスト!$A$67:$H$82,5,FALSE),"-")</f>
        <v>-</v>
      </c>
      <c r="BO60" s="214" t="str">
        <f ca="1">IFERROR(VLOOKUP($BK60,クラス・種目リスト!$A$67:$H$82,6,FALSE),"-")</f>
        <v>-</v>
      </c>
      <c r="BP60" s="214" t="str">
        <f ca="1">IFERROR(VLOOKUP($BK60,クラス・種目リスト!$A$67:$H$82,7,FALSE),"-")</f>
        <v>-</v>
      </c>
      <c r="BQ60" s="214" t="str">
        <f ca="1">IFERROR(VLOOKUP($BK60,クラス・種目リスト!$A$67:$H$82,8,FALSE),"-")</f>
        <v>-</v>
      </c>
      <c r="BS60" s="186" t="str">
        <f t="array" aca="1" ref="BS60" ca="1">IFERROR(VLOOKUP(INDIRECT("N60"),クラス・種目リスト!$A$2:$AF$48,3,FALSE),"-")</f>
        <v>-</v>
      </c>
      <c r="BT60" s="186" t="str">
        <f t="array" aca="1" ref="BT60" ca="1">IFERROR(VLOOKUP(INDIRECT("N60"),クラス・種目リスト!$A$2:$AF$48,4,FALSE),"-")</f>
        <v>-</v>
      </c>
      <c r="BU60" s="186" t="str">
        <f t="array" aca="1" ref="BU60" ca="1">IFERROR(VLOOKUP(INDIRECT("N60"),クラス・種目リスト!$A$2:$AF$48,5,FALSE),"-")</f>
        <v>-</v>
      </c>
      <c r="BV60" s="186" t="str">
        <f t="array" aca="1" ref="BV60" ca="1">IFERROR(VLOOKUP(INDIRECT("N60"),クラス・種目リスト!$A$2:$AF$48,6,FALSE),"-")</f>
        <v>-</v>
      </c>
      <c r="BW60" s="186" t="str">
        <f t="array" aca="1" ref="BW60" ca="1">IFERROR(VLOOKUP(INDIRECT("N60"),クラス・種目リスト!$A$2:$AF$48,7,FALSE),"-")</f>
        <v>-</v>
      </c>
      <c r="BX60" s="186" t="str">
        <f t="array" aca="1" ref="BX60" ca="1">IFERROR(VLOOKUP(INDIRECT("N60"),クラス・種目リスト!$A$2:$AF$48,8,FALSE),"-")</f>
        <v>-</v>
      </c>
      <c r="BY60" s="186" t="str">
        <f t="array" aca="1" ref="BY60" ca="1">IFERROR(VLOOKUP(INDIRECT("N60"),クラス・種目リスト!$A$2:$AF$48,9,FALSE),"-")</f>
        <v>-</v>
      </c>
      <c r="BZ60" s="186" t="str">
        <f t="array" aca="1" ref="BZ60" ca="1">IFERROR(VLOOKUP(INDIRECT("N60"),クラス・種目リスト!$A$2:$AF$48,10,FALSE),"-")</f>
        <v>-</v>
      </c>
      <c r="CA60" s="186" t="str">
        <f t="array" aca="1" ref="CA60" ca="1">IFERROR(VLOOKUP(INDIRECT("N60"),クラス・種目リスト!$A$2:$AF$48,11,FALSE),"-")</f>
        <v>-</v>
      </c>
      <c r="CB60" s="186" t="str">
        <f t="array" aca="1" ref="CB60" ca="1">IFERROR(VLOOKUP(INDIRECT("N60"),クラス・種目リスト!$A$2:$AF$48,12,FALSE),"-")</f>
        <v>-</v>
      </c>
      <c r="CC60" s="186" t="str">
        <f t="array" aca="1" ref="CC60" ca="1">IFERROR(VLOOKUP(INDIRECT("N60"),クラス・種目リスト!$A$2:$AF$48,13,FALSE),"-")</f>
        <v>-</v>
      </c>
      <c r="CD60" s="186" t="str">
        <f t="array" aca="1" ref="CD60" ca="1">IFERROR(VLOOKUP(INDIRECT("N60"),クラス・種目リスト!$A$2:$AF$48,14,FALSE),"-")</f>
        <v>-</v>
      </c>
      <c r="CE60" s="186" t="str">
        <f t="array" aca="1" ref="CE60" ca="1">IFERROR(VLOOKUP(INDIRECT("N60"),クラス・種目リスト!$A$2:$AF$48,15,FALSE),"-")</f>
        <v>-</v>
      </c>
      <c r="CF60" s="186" t="str">
        <f t="array" aca="1" ref="CF60" ca="1">IFERROR(VLOOKUP(INDIRECT("N60"),クラス・種目リスト!$A$2:$AF$48,16,FALSE),"-")</f>
        <v>-</v>
      </c>
      <c r="CG60" s="186" t="str">
        <f t="array" aca="1" ref="CG60" ca="1">IFERROR(VLOOKUP(INDIRECT("N60"),クラス・種目リスト!$A$2:$AF$48,17,FALSE),"-")</f>
        <v>-</v>
      </c>
      <c r="CH60" s="186">
        <f t="shared" ca="1" si="15"/>
        <v>0</v>
      </c>
      <c r="CI60" s="186"/>
      <c r="CJ60" s="186"/>
      <c r="CK60" s="186"/>
      <c r="CL60" s="186"/>
      <c r="CM60" s="186" t="str">
        <f t="array" aca="1" ref="CM60" ca="1">IFERROR(VLOOKUP(INDIRECT("X60"),クラス・種目リスト!$A$2:$AF$48,3,FALSE),"-")</f>
        <v>-</v>
      </c>
      <c r="CN60" s="186" t="str">
        <f t="array" aca="1" ref="CN60" ca="1">IFERROR(VLOOKUP(INDIRECT("X60"),クラス・種目リスト!$A$2:$AF$48,4,FALSE),"-")</f>
        <v>-</v>
      </c>
      <c r="CO60" s="186" t="str">
        <f t="array" aca="1" ref="CO60" ca="1">IFERROR(VLOOKUP(INDIRECT("X60"),クラス・種目リスト!$A$2:$AF$48,5,FALSE),"-")</f>
        <v>-</v>
      </c>
      <c r="CP60" s="186" t="str">
        <f t="array" aca="1" ref="CP60" ca="1">IFERROR(VLOOKUP(INDIRECT("X60"),クラス・種目リスト!$A$2:$AF$48,6,FALSE),"-")</f>
        <v>-</v>
      </c>
      <c r="CQ60" s="186" t="str">
        <f t="array" aca="1" ref="CQ60" ca="1">IFERROR(VLOOKUP(INDIRECT("X60"),クラス・種目リスト!$A$2:$AF$48,7,FALSE),"-")</f>
        <v>-</v>
      </c>
      <c r="CR60" s="186" t="str">
        <f t="array" aca="1" ref="CR60" ca="1">IFERROR(VLOOKUP(INDIRECT("X60"),クラス・種目リスト!$A$2:$AF$48,8,FALSE),"-")</f>
        <v>-</v>
      </c>
      <c r="CS60" s="186" t="str">
        <f t="array" aca="1" ref="CS60" ca="1">IFERROR(VLOOKUP(INDIRECT("X60"),クラス・種目リスト!$A$2:$AF$48,9,FALSE),"-")</f>
        <v>-</v>
      </c>
      <c r="CT60" s="186" t="str">
        <f t="array" aca="1" ref="CT60" ca="1">IFERROR(VLOOKUP(INDIRECT("X60"),クラス・種目リスト!$A$2:$AF$48,10,FALSE),"-")</f>
        <v>-</v>
      </c>
      <c r="CU60" s="186" t="str">
        <f t="array" aca="1" ref="CU60" ca="1">IFERROR(VLOOKUP(INDIRECT("X60"),クラス・種目リスト!$A$2:$AF$48,11,FALSE),"-")</f>
        <v>-</v>
      </c>
      <c r="CV60" s="186" t="str">
        <f t="array" aca="1" ref="CV60" ca="1">IFERROR(VLOOKUP(INDIRECT("X60"),クラス・種目リスト!$A$2:$AF$48,12,FALSE),"-")</f>
        <v>-</v>
      </c>
      <c r="CW60" s="186" t="str">
        <f t="array" aca="1" ref="CW60" ca="1">IFERROR(VLOOKUP(INDIRECT("X60"),クラス・種目リスト!$A$2:$AF$48,13,FALSE),"-")</f>
        <v>-</v>
      </c>
      <c r="CX60" s="186" t="str">
        <f t="array" aca="1" ref="CX60" ca="1">IFERROR(VLOOKUP(INDIRECT("X60"),クラス・種目リスト!$A$2:$AF$48,14,FALSE),"-")</f>
        <v>-</v>
      </c>
      <c r="CY60" s="186" t="str">
        <f t="array" aca="1" ref="CY60" ca="1">IFERROR(VLOOKUP(INDIRECT("X60"),クラス・種目リスト!$A$2:$AF$48,15,FALSE),"-")</f>
        <v>-</v>
      </c>
      <c r="CZ60" s="186" t="str">
        <f t="array" aca="1" ref="CZ60" ca="1">IFERROR(VLOOKUP(INDIRECT("X60"),クラス・種目リスト!$A$2:$AF$48,16,FALSE),"-")</f>
        <v>-</v>
      </c>
      <c r="DA60" s="186" t="str">
        <f t="array" aca="1" ref="DA60" ca="1">IFERROR(VLOOKUP(INDIRECT("X60"),クラス・種目リスト!$A$2:$AF$48,17,FALSE),"-")</f>
        <v>-</v>
      </c>
      <c r="DB60" s="186">
        <f t="shared" ca="1" si="12"/>
        <v>0</v>
      </c>
      <c r="DC60" s="186"/>
      <c r="DD60" s="186"/>
      <c r="DE60" s="186"/>
      <c r="DF60" s="186"/>
      <c r="DG60" s="186" t="str">
        <f t="array" aca="1" ref="DG60" ca="1">IFERROR(VLOOKUP(INDIRECT("AL60"),クラス・種目リスト!$A$2:$AF$48,18,FALSE),"-")</f>
        <v>-</v>
      </c>
      <c r="DH60" s="186" t="str">
        <f t="array" aca="1" ref="DH60" ca="1">IFERROR(VLOOKUP(INDIRECT("AL60"),クラス・種目リスト!$A$2:$AF$48,19,FALSE),"-")</f>
        <v>-</v>
      </c>
      <c r="DI60" s="186" t="str">
        <f t="array" aca="1" ref="DI60" ca="1">IFERROR(VLOOKUP(INDIRECT("AL60"),クラス・種目リスト!$A$2:$AF$48,20,FALSE),"-")</f>
        <v>-</v>
      </c>
      <c r="DJ60" s="186" t="str">
        <f t="array" aca="1" ref="DJ60" ca="1">IFERROR(VLOOKUP(INDIRECT("AL60"),クラス・種目リスト!$A$2:$AF$48,21,FALSE),"-")</f>
        <v>-</v>
      </c>
      <c r="DK60" s="186" t="str">
        <f t="array" aca="1" ref="DK60" ca="1">IFERROR(VLOOKUP(INDIRECT("AL60"),クラス・種目リスト!$A$2:$AF$48,22,FALSE),"-")</f>
        <v>-</v>
      </c>
      <c r="DL60" s="186" t="str">
        <f t="array" aca="1" ref="DL60" ca="1">IFERROR(VLOOKUP(INDIRECT("AL60"),クラス・種目リスト!$A$2:$AF$48,23,FALSE),"-")</f>
        <v>-</v>
      </c>
      <c r="DM60" s="186" t="str">
        <f t="array" aca="1" ref="DM60" ca="1">IFERROR(VLOOKUP(INDIRECT("AL60"),クラス・種目リスト!$A$2:$AF$48,24,FALSE),"-")</f>
        <v>-</v>
      </c>
      <c r="DN60" s="186" t="str">
        <f t="array" aca="1" ref="DN60" ca="1">IFERROR(VLOOKUP(INDIRECT("AL60"),クラス・種目リスト!$A$2:$AF$48,25,FALSE),"-")</f>
        <v>-</v>
      </c>
      <c r="DO60" s="186" t="str">
        <f t="array" aca="1" ref="DO60" ca="1">IFERROR(VLOOKUP(INDIRECT("AL60"),クラス・種目リスト!$A$2:$AF$48,26,FALSE),"-")</f>
        <v>-</v>
      </c>
      <c r="DP60" s="186" t="str">
        <f t="array" aca="1" ref="DP60" ca="1">IFERROR(VLOOKUP(INDIRECT("AL60"),クラス・種目リスト!$A$2:$AF$48,27,FALSE),"-")</f>
        <v>-</v>
      </c>
      <c r="DQ60" s="186" t="str">
        <f t="array" aca="1" ref="DQ60" ca="1">IFERROR(VLOOKUP(INDIRECT("AL60"),クラス・種目リスト!$A$2:$AF$48,28,FALSE),"-")</f>
        <v>-</v>
      </c>
      <c r="DR60" s="186" t="str">
        <f t="array" aca="1" ref="DR60" ca="1">IFERROR(VLOOKUP(INDIRECT("AL60"),クラス・種目リスト!$A$2:$AF$48,29,FALSE),"-")</f>
        <v>-</v>
      </c>
      <c r="DS60" s="186" t="str">
        <f t="array" aca="1" ref="DS60" ca="1">IFERROR(VLOOKUP(INDIRECT("AL60"),クラス・種目リスト!$A$2:$AF$48,30,FALSE),"-")</f>
        <v>-</v>
      </c>
      <c r="DT60" s="186" t="str">
        <f t="array" aca="1" ref="DT60" ca="1">IFERROR(VLOOKUP(INDIRECT("AL60"),クラス・種目リスト!$A$2:$AF$48,31,FALSE),"-")</f>
        <v>-</v>
      </c>
      <c r="DU60" s="186" t="str">
        <f t="array" aca="1" ref="DU60" ca="1">IFERROR(VLOOKUP(INDIRECT("AL60"),クラス・種目リスト!$A$2:$AF$48,32,FALSE),"-")</f>
        <v>-</v>
      </c>
      <c r="DV60" s="186">
        <f t="shared" ca="1" si="5"/>
        <v>0</v>
      </c>
      <c r="EA60" s="186" t="str">
        <f t="array" aca="1" ref="EA60" ca="1">IFERROR(VLOOKUP(INDIRECT("AV60"),クラス・種目リスト!$A$2:$AF$48,18,FALSE),"-")</f>
        <v>-</v>
      </c>
      <c r="EB60" s="186" t="str">
        <f t="array" aca="1" ref="EB60" ca="1">IFERROR(VLOOKUP(INDIRECT("AV60"),クラス・種目リスト!$A$2:$AF$48,19,FALSE),"-")</f>
        <v>-</v>
      </c>
      <c r="EC60" s="186" t="str">
        <f t="array" aca="1" ref="EC60" ca="1">IFERROR(VLOOKUP(INDIRECT("AV60"),クラス・種目リスト!$A$2:$AF$48,20,FALSE),"-")</f>
        <v>-</v>
      </c>
      <c r="ED60" s="186" t="str">
        <f t="array" aca="1" ref="ED60" ca="1">IFERROR(VLOOKUP(INDIRECT("AV60"),クラス・種目リスト!$A$2:$AF$48,21,FALSE),"-")</f>
        <v>-</v>
      </c>
      <c r="EE60" s="186" t="str">
        <f t="array" aca="1" ref="EE60" ca="1">IFERROR(VLOOKUP(INDIRECT("AV60"),クラス・種目リスト!$A$2:$AF$48,22,FALSE),"-")</f>
        <v>-</v>
      </c>
      <c r="EF60" s="186" t="str">
        <f t="array" aca="1" ref="EF60" ca="1">IFERROR(VLOOKUP(INDIRECT("AV60"),クラス・種目リスト!$A$2:$AF$48,23,FALSE),"-")</f>
        <v>-</v>
      </c>
      <c r="EG60" s="186" t="str">
        <f t="array" aca="1" ref="EG60" ca="1">IFERROR(VLOOKUP(INDIRECT("AV60"),クラス・種目リスト!$A$2:$AF$48,24,FALSE),"-")</f>
        <v>-</v>
      </c>
      <c r="EH60" s="186" t="str">
        <f t="array" aca="1" ref="EH60" ca="1">IFERROR(VLOOKUP(INDIRECT("AV60"),クラス・種目リスト!$A$2:$AF$48,25,FALSE),"-")</f>
        <v>-</v>
      </c>
      <c r="EI60" s="186" t="str">
        <f t="array" aca="1" ref="EI60" ca="1">IFERROR(VLOOKUP(INDIRECT("AV60"),クラス・種目リスト!$A$2:$AF$48,26,FALSE),"-")</f>
        <v>-</v>
      </c>
      <c r="EJ60" s="186" t="str">
        <f t="array" aca="1" ref="EJ60" ca="1">IFERROR(VLOOKUP(INDIRECT("AV60"),クラス・種目リスト!$A$2:$AF$48,27,FALSE),"-")</f>
        <v>-</v>
      </c>
      <c r="EK60" s="186" t="str">
        <f t="array" aca="1" ref="EK60" ca="1">IFERROR(VLOOKUP(INDIRECT("AV60"),クラス・種目リスト!$A$2:$AF$48,28,FALSE),"-")</f>
        <v>-</v>
      </c>
      <c r="EL60" s="186" t="str">
        <f t="array" aca="1" ref="EL60" ca="1">IFERROR(VLOOKUP(INDIRECT("AV60"),クラス・種目リスト!$A$2:$AF$48,29,FALSE),"-")</f>
        <v>-</v>
      </c>
      <c r="EM60" s="186" t="str">
        <f t="array" aca="1" ref="EM60" ca="1">IFERROR(VLOOKUP(INDIRECT("AV60"),クラス・種目リスト!$A$2:$AF$48,30,FALSE),"-")</f>
        <v>-</v>
      </c>
      <c r="EN60" s="186" t="str">
        <f t="array" aca="1" ref="EN60" ca="1">IFERROR(VLOOKUP(INDIRECT("AV60"),クラス・種目リスト!$A$2:$AF$48,31,FALSE),"-")</f>
        <v>-</v>
      </c>
      <c r="EO60" s="186" t="str">
        <f t="array" aca="1" ref="EO60" ca="1">IFERROR(VLOOKUP(INDIRECT("AV60"),クラス・種目リスト!$A$2:$AF$48,32,FALSE),"-")</f>
        <v>-</v>
      </c>
      <c r="EP60" s="186">
        <f t="shared" ca="1" si="6"/>
        <v>0</v>
      </c>
      <c r="EQ60" s="186"/>
      <c r="ER60" s="186"/>
      <c r="ES60" s="186"/>
      <c r="ET60" s="186"/>
      <c r="EV60" s="39">
        <f t="array" aca="1" ref="EV60" ca="1">IF(INDIRECT("O60")="-",0,COUNTA(INDIRECT("O60")))+IF(INDIRECT("Y60")="-",0,COUNTA(INDIRECT("Y60")))+IF(INDIRECT("AM60")="-",0,COUNTA(INDIRECT("AM60")))+IF(INDIRECT("AW60")="-",0,COUNTA(INDIRECT("AW60")))</f>
        <v>0</v>
      </c>
    </row>
    <row r="61" spans="1:152" ht="19.2" customHeight="1" x14ac:dyDescent="0.15">
      <c r="A61" s="72" t="s">
        <v>3</v>
      </c>
      <c r="B61" s="73" t="str">
        <f t="shared" si="4"/>
        <v/>
      </c>
      <c r="C61" s="74"/>
      <c r="D61" s="75"/>
      <c r="E61" s="76"/>
      <c r="F61" s="82"/>
      <c r="G61" s="83"/>
      <c r="H61" s="84"/>
      <c r="I61" s="121" t="str">
        <f t="shared" si="7"/>
        <v/>
      </c>
      <c r="J61" s="122" t="str">
        <f t="shared" si="8"/>
        <v/>
      </c>
      <c r="K61" s="128"/>
      <c r="L61" s="122" t="str">
        <f t="shared" si="9"/>
        <v/>
      </c>
      <c r="M61" s="125"/>
      <c r="N61" s="125"/>
      <c r="O61" s="126"/>
      <c r="P61" s="127"/>
      <c r="Q61" s="143"/>
      <c r="R61" s="127"/>
      <c r="S61" s="144"/>
      <c r="T61" s="127"/>
      <c r="U61" s="144"/>
      <c r="V61" s="145" t="str">
        <f t="shared" si="13"/>
        <v/>
      </c>
      <c r="W61" s="148"/>
      <c r="X61" s="149"/>
      <c r="Y61" s="126"/>
      <c r="Z61" s="127"/>
      <c r="AA61" s="143"/>
      <c r="AB61" s="157"/>
      <c r="AC61" s="144"/>
      <c r="AD61" s="158"/>
      <c r="AE61" s="144"/>
      <c r="AF61" s="145" t="str">
        <f t="shared" si="14"/>
        <v/>
      </c>
      <c r="AG61" s="146"/>
      <c r="AH61" s="147"/>
      <c r="AI61" s="174" t="str">
        <f t="shared" si="10"/>
        <v>-</v>
      </c>
      <c r="AJ61" s="79"/>
      <c r="AK61" s="52"/>
      <c r="AL61" s="159"/>
      <c r="AM61" s="59"/>
      <c r="AN61" s="112"/>
      <c r="AO61" s="112"/>
      <c r="AP61" s="112"/>
      <c r="AQ61" s="112"/>
      <c r="AR61" s="112"/>
      <c r="AS61" s="112"/>
      <c r="AT61" s="59"/>
      <c r="AU61" s="59"/>
      <c r="AV61" s="159"/>
      <c r="AW61" s="59"/>
      <c r="AX61" s="112"/>
      <c r="AY61" s="112"/>
      <c r="AZ61" s="112"/>
      <c r="BA61" s="112"/>
      <c r="BB61" s="112"/>
      <c r="BC61" s="112"/>
      <c r="BD61" s="59"/>
      <c r="BE61" s="146"/>
      <c r="BF61" s="212"/>
      <c r="BG61" s="174" t="str">
        <f t="shared" si="11"/>
        <v>-</v>
      </c>
      <c r="BH61" s="174" t="str">
        <f t="array" aca="1" ref="BH61" ca="1">IF(INDIRECT("D61")="","",IFERROR(HLOOKUP($E$4,$BL$2:$BW$3,2,FALSE),""))</f>
        <v/>
      </c>
      <c r="BI61" s="52"/>
      <c r="BJ61" s="220"/>
      <c r="BK61" s="213" t="str">
        <f t="array" aca="1" ref="BK61" ca="1">IF(クラス・種目リスト!$J$78=1,$C$4&amp;INDIRECT("$C61")&amp;RIGHT(INDIRECT("$H61"),1),$C$4&amp;INDIRECT("$C61"))</f>
        <v>小学</v>
      </c>
      <c r="BL61" s="214" t="str">
        <f ca="1">IFERROR(VLOOKUP($BK61,クラス・種目リスト!$A$67:$H$82,3,FALSE),"-")</f>
        <v>-</v>
      </c>
      <c r="BM61" s="214" t="str">
        <f ca="1">IFERROR(VLOOKUP($BK61,クラス・種目リスト!$A$67:$H$82,4,FALSE),"-")</f>
        <v>-</v>
      </c>
      <c r="BN61" s="214" t="str">
        <f ca="1">IFERROR(VLOOKUP($BK61,クラス・種目リスト!$A$67:$H$82,5,FALSE),"-")</f>
        <v>-</v>
      </c>
      <c r="BO61" s="214" t="str">
        <f ca="1">IFERROR(VLOOKUP($BK61,クラス・種目リスト!$A$67:$H$82,6,FALSE),"-")</f>
        <v>-</v>
      </c>
      <c r="BP61" s="214" t="str">
        <f ca="1">IFERROR(VLOOKUP($BK61,クラス・種目リスト!$A$67:$H$82,7,FALSE),"-")</f>
        <v>-</v>
      </c>
      <c r="BQ61" s="214" t="str">
        <f ca="1">IFERROR(VLOOKUP($BK61,クラス・種目リスト!$A$67:$H$82,8,FALSE),"-")</f>
        <v>-</v>
      </c>
      <c r="BS61" s="186" t="str">
        <f t="array" aca="1" ref="BS61" ca="1">IFERROR(VLOOKUP(INDIRECT("N61"),クラス・種目リスト!$A$2:$AF$48,3,FALSE),"-")</f>
        <v>-</v>
      </c>
      <c r="BT61" s="186" t="str">
        <f t="array" aca="1" ref="BT61" ca="1">IFERROR(VLOOKUP(INDIRECT("N61"),クラス・種目リスト!$A$2:$AF$48,4,FALSE),"-")</f>
        <v>-</v>
      </c>
      <c r="BU61" s="186" t="str">
        <f t="array" aca="1" ref="BU61" ca="1">IFERROR(VLOOKUP(INDIRECT("N61"),クラス・種目リスト!$A$2:$AF$48,5,FALSE),"-")</f>
        <v>-</v>
      </c>
      <c r="BV61" s="186" t="str">
        <f t="array" aca="1" ref="BV61" ca="1">IFERROR(VLOOKUP(INDIRECT("N61"),クラス・種目リスト!$A$2:$AF$48,6,FALSE),"-")</f>
        <v>-</v>
      </c>
      <c r="BW61" s="186" t="str">
        <f t="array" aca="1" ref="BW61" ca="1">IFERROR(VLOOKUP(INDIRECT("N61"),クラス・種目リスト!$A$2:$AF$48,7,FALSE),"-")</f>
        <v>-</v>
      </c>
      <c r="BX61" s="186" t="str">
        <f t="array" aca="1" ref="BX61" ca="1">IFERROR(VLOOKUP(INDIRECT("N61"),クラス・種目リスト!$A$2:$AF$48,8,FALSE),"-")</f>
        <v>-</v>
      </c>
      <c r="BY61" s="186" t="str">
        <f t="array" aca="1" ref="BY61" ca="1">IFERROR(VLOOKUP(INDIRECT("N61"),クラス・種目リスト!$A$2:$AF$48,9,FALSE),"-")</f>
        <v>-</v>
      </c>
      <c r="BZ61" s="186" t="str">
        <f t="array" aca="1" ref="BZ61" ca="1">IFERROR(VLOOKUP(INDIRECT("N61"),クラス・種目リスト!$A$2:$AF$48,10,FALSE),"-")</f>
        <v>-</v>
      </c>
      <c r="CA61" s="186" t="str">
        <f t="array" aca="1" ref="CA61" ca="1">IFERROR(VLOOKUP(INDIRECT("N61"),クラス・種目リスト!$A$2:$AF$48,11,FALSE),"-")</f>
        <v>-</v>
      </c>
      <c r="CB61" s="186" t="str">
        <f t="array" aca="1" ref="CB61" ca="1">IFERROR(VLOOKUP(INDIRECT("N61"),クラス・種目リスト!$A$2:$AF$48,12,FALSE),"-")</f>
        <v>-</v>
      </c>
      <c r="CC61" s="186" t="str">
        <f t="array" aca="1" ref="CC61" ca="1">IFERROR(VLOOKUP(INDIRECT("N61"),クラス・種目リスト!$A$2:$AF$48,13,FALSE),"-")</f>
        <v>-</v>
      </c>
      <c r="CD61" s="186" t="str">
        <f t="array" aca="1" ref="CD61" ca="1">IFERROR(VLOOKUP(INDIRECT("N61"),クラス・種目リスト!$A$2:$AF$48,14,FALSE),"-")</f>
        <v>-</v>
      </c>
      <c r="CE61" s="186" t="str">
        <f t="array" aca="1" ref="CE61" ca="1">IFERROR(VLOOKUP(INDIRECT("N61"),クラス・種目リスト!$A$2:$AF$48,15,FALSE),"-")</f>
        <v>-</v>
      </c>
      <c r="CF61" s="186" t="str">
        <f t="array" aca="1" ref="CF61" ca="1">IFERROR(VLOOKUP(INDIRECT("N61"),クラス・種目リスト!$A$2:$AF$48,16,FALSE),"-")</f>
        <v>-</v>
      </c>
      <c r="CG61" s="186" t="str">
        <f t="array" aca="1" ref="CG61" ca="1">IFERROR(VLOOKUP(INDIRECT("N61"),クラス・種目リスト!$A$2:$AF$48,17,FALSE),"-")</f>
        <v>-</v>
      </c>
      <c r="CH61" s="186">
        <f t="shared" ca="1" si="15"/>
        <v>0</v>
      </c>
      <c r="CI61" s="186"/>
      <c r="CJ61" s="186"/>
      <c r="CK61" s="186"/>
      <c r="CL61" s="186"/>
      <c r="CM61" s="186" t="str">
        <f t="array" aca="1" ref="CM61" ca="1">IFERROR(VLOOKUP(INDIRECT("X61"),クラス・種目リスト!$A$2:$AF$48,3,FALSE),"-")</f>
        <v>-</v>
      </c>
      <c r="CN61" s="186" t="str">
        <f t="array" aca="1" ref="CN61" ca="1">IFERROR(VLOOKUP(INDIRECT("X61"),クラス・種目リスト!$A$2:$AF$48,4,FALSE),"-")</f>
        <v>-</v>
      </c>
      <c r="CO61" s="186" t="str">
        <f t="array" aca="1" ref="CO61" ca="1">IFERROR(VLOOKUP(INDIRECT("X61"),クラス・種目リスト!$A$2:$AF$48,5,FALSE),"-")</f>
        <v>-</v>
      </c>
      <c r="CP61" s="186" t="str">
        <f t="array" aca="1" ref="CP61" ca="1">IFERROR(VLOOKUP(INDIRECT("X61"),クラス・種目リスト!$A$2:$AF$48,6,FALSE),"-")</f>
        <v>-</v>
      </c>
      <c r="CQ61" s="186" t="str">
        <f t="array" aca="1" ref="CQ61" ca="1">IFERROR(VLOOKUP(INDIRECT("X61"),クラス・種目リスト!$A$2:$AF$48,7,FALSE),"-")</f>
        <v>-</v>
      </c>
      <c r="CR61" s="186" t="str">
        <f t="array" aca="1" ref="CR61" ca="1">IFERROR(VLOOKUP(INDIRECT("X61"),クラス・種目リスト!$A$2:$AF$48,8,FALSE),"-")</f>
        <v>-</v>
      </c>
      <c r="CS61" s="186" t="str">
        <f t="array" aca="1" ref="CS61" ca="1">IFERROR(VLOOKUP(INDIRECT("X61"),クラス・種目リスト!$A$2:$AF$48,9,FALSE),"-")</f>
        <v>-</v>
      </c>
      <c r="CT61" s="186" t="str">
        <f t="array" aca="1" ref="CT61" ca="1">IFERROR(VLOOKUP(INDIRECT("X61"),クラス・種目リスト!$A$2:$AF$48,10,FALSE),"-")</f>
        <v>-</v>
      </c>
      <c r="CU61" s="186" t="str">
        <f t="array" aca="1" ref="CU61" ca="1">IFERROR(VLOOKUP(INDIRECT("X61"),クラス・種目リスト!$A$2:$AF$48,11,FALSE),"-")</f>
        <v>-</v>
      </c>
      <c r="CV61" s="186" t="str">
        <f t="array" aca="1" ref="CV61" ca="1">IFERROR(VLOOKUP(INDIRECT("X61"),クラス・種目リスト!$A$2:$AF$48,12,FALSE),"-")</f>
        <v>-</v>
      </c>
      <c r="CW61" s="186" t="str">
        <f t="array" aca="1" ref="CW61" ca="1">IFERROR(VLOOKUP(INDIRECT("X61"),クラス・種目リスト!$A$2:$AF$48,13,FALSE),"-")</f>
        <v>-</v>
      </c>
      <c r="CX61" s="186" t="str">
        <f t="array" aca="1" ref="CX61" ca="1">IFERROR(VLOOKUP(INDIRECT("X61"),クラス・種目リスト!$A$2:$AF$48,14,FALSE),"-")</f>
        <v>-</v>
      </c>
      <c r="CY61" s="186" t="str">
        <f t="array" aca="1" ref="CY61" ca="1">IFERROR(VLOOKUP(INDIRECT("X61"),クラス・種目リスト!$A$2:$AF$48,15,FALSE),"-")</f>
        <v>-</v>
      </c>
      <c r="CZ61" s="186" t="str">
        <f t="array" aca="1" ref="CZ61" ca="1">IFERROR(VLOOKUP(INDIRECT("X61"),クラス・種目リスト!$A$2:$AF$48,16,FALSE),"-")</f>
        <v>-</v>
      </c>
      <c r="DA61" s="186" t="str">
        <f t="array" aca="1" ref="DA61" ca="1">IFERROR(VLOOKUP(INDIRECT("X61"),クラス・種目リスト!$A$2:$AF$48,17,FALSE),"-")</f>
        <v>-</v>
      </c>
      <c r="DB61" s="186">
        <f t="shared" ca="1" si="12"/>
        <v>0</v>
      </c>
      <c r="DC61" s="186"/>
      <c r="DD61" s="186"/>
      <c r="DE61" s="186"/>
      <c r="DF61" s="186"/>
      <c r="DG61" s="186" t="str">
        <f t="array" aca="1" ref="DG61" ca="1">IFERROR(VLOOKUP(INDIRECT("AL61"),クラス・種目リスト!$A$2:$AF$48,18,FALSE),"-")</f>
        <v>-</v>
      </c>
      <c r="DH61" s="186" t="str">
        <f t="array" aca="1" ref="DH61" ca="1">IFERROR(VLOOKUP(INDIRECT("AL61"),クラス・種目リスト!$A$2:$AF$48,19,FALSE),"-")</f>
        <v>-</v>
      </c>
      <c r="DI61" s="186" t="str">
        <f t="array" aca="1" ref="DI61" ca="1">IFERROR(VLOOKUP(INDIRECT("AL61"),クラス・種目リスト!$A$2:$AF$48,20,FALSE),"-")</f>
        <v>-</v>
      </c>
      <c r="DJ61" s="186" t="str">
        <f t="array" aca="1" ref="DJ61" ca="1">IFERROR(VLOOKUP(INDIRECT("AL61"),クラス・種目リスト!$A$2:$AF$48,21,FALSE),"-")</f>
        <v>-</v>
      </c>
      <c r="DK61" s="186" t="str">
        <f t="array" aca="1" ref="DK61" ca="1">IFERROR(VLOOKUP(INDIRECT("AL61"),クラス・種目リスト!$A$2:$AF$48,22,FALSE),"-")</f>
        <v>-</v>
      </c>
      <c r="DL61" s="186" t="str">
        <f t="array" aca="1" ref="DL61" ca="1">IFERROR(VLOOKUP(INDIRECT("AL61"),クラス・種目リスト!$A$2:$AF$48,23,FALSE),"-")</f>
        <v>-</v>
      </c>
      <c r="DM61" s="186" t="str">
        <f t="array" aca="1" ref="DM61" ca="1">IFERROR(VLOOKUP(INDIRECT("AL61"),クラス・種目リスト!$A$2:$AF$48,24,FALSE),"-")</f>
        <v>-</v>
      </c>
      <c r="DN61" s="186" t="str">
        <f t="array" aca="1" ref="DN61" ca="1">IFERROR(VLOOKUP(INDIRECT("AL61"),クラス・種目リスト!$A$2:$AF$48,25,FALSE),"-")</f>
        <v>-</v>
      </c>
      <c r="DO61" s="186" t="str">
        <f t="array" aca="1" ref="DO61" ca="1">IFERROR(VLOOKUP(INDIRECT("AL61"),クラス・種目リスト!$A$2:$AF$48,26,FALSE),"-")</f>
        <v>-</v>
      </c>
      <c r="DP61" s="186" t="str">
        <f t="array" aca="1" ref="DP61" ca="1">IFERROR(VLOOKUP(INDIRECT("AL61"),クラス・種目リスト!$A$2:$AF$48,27,FALSE),"-")</f>
        <v>-</v>
      </c>
      <c r="DQ61" s="186" t="str">
        <f t="array" aca="1" ref="DQ61" ca="1">IFERROR(VLOOKUP(INDIRECT("AL61"),クラス・種目リスト!$A$2:$AF$48,28,FALSE),"-")</f>
        <v>-</v>
      </c>
      <c r="DR61" s="186" t="str">
        <f t="array" aca="1" ref="DR61" ca="1">IFERROR(VLOOKUP(INDIRECT("AL61"),クラス・種目リスト!$A$2:$AF$48,29,FALSE),"-")</f>
        <v>-</v>
      </c>
      <c r="DS61" s="186" t="str">
        <f t="array" aca="1" ref="DS61" ca="1">IFERROR(VLOOKUP(INDIRECT("AL61"),クラス・種目リスト!$A$2:$AF$48,30,FALSE),"-")</f>
        <v>-</v>
      </c>
      <c r="DT61" s="186" t="str">
        <f t="array" aca="1" ref="DT61" ca="1">IFERROR(VLOOKUP(INDIRECT("AL61"),クラス・種目リスト!$A$2:$AF$48,31,FALSE),"-")</f>
        <v>-</v>
      </c>
      <c r="DU61" s="186" t="str">
        <f t="array" aca="1" ref="DU61" ca="1">IFERROR(VLOOKUP(INDIRECT("AL61"),クラス・種目リスト!$A$2:$AF$48,32,FALSE),"-")</f>
        <v>-</v>
      </c>
      <c r="DV61" s="186">
        <f t="shared" ca="1" si="5"/>
        <v>0</v>
      </c>
      <c r="EA61" s="186" t="str">
        <f t="array" aca="1" ref="EA61" ca="1">IFERROR(VLOOKUP(INDIRECT("AV61"),クラス・種目リスト!$A$2:$AF$48,18,FALSE),"-")</f>
        <v>-</v>
      </c>
      <c r="EB61" s="186" t="str">
        <f t="array" aca="1" ref="EB61" ca="1">IFERROR(VLOOKUP(INDIRECT("AV61"),クラス・種目リスト!$A$2:$AF$48,19,FALSE),"-")</f>
        <v>-</v>
      </c>
      <c r="EC61" s="186" t="str">
        <f t="array" aca="1" ref="EC61" ca="1">IFERROR(VLOOKUP(INDIRECT("AV61"),クラス・種目リスト!$A$2:$AF$48,20,FALSE),"-")</f>
        <v>-</v>
      </c>
      <c r="ED61" s="186" t="str">
        <f t="array" aca="1" ref="ED61" ca="1">IFERROR(VLOOKUP(INDIRECT("AV61"),クラス・種目リスト!$A$2:$AF$48,21,FALSE),"-")</f>
        <v>-</v>
      </c>
      <c r="EE61" s="186" t="str">
        <f t="array" aca="1" ref="EE61" ca="1">IFERROR(VLOOKUP(INDIRECT("AV61"),クラス・種目リスト!$A$2:$AF$48,22,FALSE),"-")</f>
        <v>-</v>
      </c>
      <c r="EF61" s="186" t="str">
        <f t="array" aca="1" ref="EF61" ca="1">IFERROR(VLOOKUP(INDIRECT("AV61"),クラス・種目リスト!$A$2:$AF$48,23,FALSE),"-")</f>
        <v>-</v>
      </c>
      <c r="EG61" s="186" t="str">
        <f t="array" aca="1" ref="EG61" ca="1">IFERROR(VLOOKUP(INDIRECT("AV61"),クラス・種目リスト!$A$2:$AF$48,24,FALSE),"-")</f>
        <v>-</v>
      </c>
      <c r="EH61" s="186" t="str">
        <f t="array" aca="1" ref="EH61" ca="1">IFERROR(VLOOKUP(INDIRECT("AV61"),クラス・種目リスト!$A$2:$AF$48,25,FALSE),"-")</f>
        <v>-</v>
      </c>
      <c r="EI61" s="186" t="str">
        <f t="array" aca="1" ref="EI61" ca="1">IFERROR(VLOOKUP(INDIRECT("AV61"),クラス・種目リスト!$A$2:$AF$48,26,FALSE),"-")</f>
        <v>-</v>
      </c>
      <c r="EJ61" s="186" t="str">
        <f t="array" aca="1" ref="EJ61" ca="1">IFERROR(VLOOKUP(INDIRECT("AV61"),クラス・種目リスト!$A$2:$AF$48,27,FALSE),"-")</f>
        <v>-</v>
      </c>
      <c r="EK61" s="186" t="str">
        <f t="array" aca="1" ref="EK61" ca="1">IFERROR(VLOOKUP(INDIRECT("AV61"),クラス・種目リスト!$A$2:$AF$48,28,FALSE),"-")</f>
        <v>-</v>
      </c>
      <c r="EL61" s="186" t="str">
        <f t="array" aca="1" ref="EL61" ca="1">IFERROR(VLOOKUP(INDIRECT("AV61"),クラス・種目リスト!$A$2:$AF$48,29,FALSE),"-")</f>
        <v>-</v>
      </c>
      <c r="EM61" s="186" t="str">
        <f t="array" aca="1" ref="EM61" ca="1">IFERROR(VLOOKUP(INDIRECT("AV61"),クラス・種目リスト!$A$2:$AF$48,30,FALSE),"-")</f>
        <v>-</v>
      </c>
      <c r="EN61" s="186" t="str">
        <f t="array" aca="1" ref="EN61" ca="1">IFERROR(VLOOKUP(INDIRECT("AV61"),クラス・種目リスト!$A$2:$AF$48,31,FALSE),"-")</f>
        <v>-</v>
      </c>
      <c r="EO61" s="186" t="str">
        <f t="array" aca="1" ref="EO61" ca="1">IFERROR(VLOOKUP(INDIRECT("AV61"),クラス・種目リスト!$A$2:$AF$48,32,FALSE),"-")</f>
        <v>-</v>
      </c>
      <c r="EP61" s="186">
        <f t="shared" ca="1" si="6"/>
        <v>0</v>
      </c>
      <c r="EQ61" s="186"/>
      <c r="ER61" s="186"/>
      <c r="ES61" s="186"/>
      <c r="ET61" s="186"/>
      <c r="EV61" s="39">
        <f t="array" aca="1" ref="EV61" ca="1">IF(INDIRECT("O61")="-",0,COUNTA(INDIRECT("O61")))+IF(INDIRECT("Y61")="-",0,COUNTA(INDIRECT("Y61")))+IF(INDIRECT("AM61")="-",0,COUNTA(INDIRECT("AM61")))+IF(INDIRECT("AW61")="-",0,COUNTA(INDIRECT("AW61")))</f>
        <v>0</v>
      </c>
    </row>
    <row r="62" spans="1:152" ht="19.2" customHeight="1" x14ac:dyDescent="0.15">
      <c r="A62" s="72" t="s">
        <v>3</v>
      </c>
      <c r="B62" s="73" t="str">
        <f t="shared" si="4"/>
        <v/>
      </c>
      <c r="C62" s="74"/>
      <c r="D62" s="80"/>
      <c r="E62" s="81"/>
      <c r="F62" s="77"/>
      <c r="G62" s="78"/>
      <c r="H62" s="79"/>
      <c r="I62" s="131" t="str">
        <f t="shared" si="7"/>
        <v/>
      </c>
      <c r="J62" s="132" t="str">
        <f t="shared" si="8"/>
        <v/>
      </c>
      <c r="K62" s="128"/>
      <c r="L62" s="132" t="str">
        <f t="shared" si="9"/>
        <v/>
      </c>
      <c r="M62" s="125"/>
      <c r="N62" s="125"/>
      <c r="O62" s="126"/>
      <c r="P62" s="127"/>
      <c r="Q62" s="143"/>
      <c r="R62" s="127"/>
      <c r="S62" s="144"/>
      <c r="T62" s="127"/>
      <c r="U62" s="144"/>
      <c r="V62" s="145" t="str">
        <f t="shared" si="13"/>
        <v/>
      </c>
      <c r="W62" s="146"/>
      <c r="X62" s="147"/>
      <c r="Y62" s="126"/>
      <c r="Z62" s="127"/>
      <c r="AA62" s="143"/>
      <c r="AB62" s="157"/>
      <c r="AC62" s="144"/>
      <c r="AD62" s="158"/>
      <c r="AE62" s="144"/>
      <c r="AF62" s="145" t="str">
        <f t="shared" si="14"/>
        <v/>
      </c>
      <c r="AG62" s="146"/>
      <c r="AH62" s="147"/>
      <c r="AI62" s="174" t="str">
        <f t="shared" si="10"/>
        <v>-</v>
      </c>
      <c r="AJ62" s="79"/>
      <c r="AK62" s="52"/>
      <c r="AL62" s="159"/>
      <c r="AM62" s="59"/>
      <c r="AN62" s="112"/>
      <c r="AO62" s="112"/>
      <c r="AP62" s="112"/>
      <c r="AQ62" s="112"/>
      <c r="AR62" s="112"/>
      <c r="AS62" s="112"/>
      <c r="AT62" s="59"/>
      <c r="AU62" s="59"/>
      <c r="AV62" s="159"/>
      <c r="AW62" s="59"/>
      <c r="AX62" s="112"/>
      <c r="AY62" s="112"/>
      <c r="AZ62" s="112"/>
      <c r="BA62" s="112"/>
      <c r="BB62" s="112"/>
      <c r="BC62" s="112"/>
      <c r="BD62" s="59"/>
      <c r="BE62" s="146"/>
      <c r="BF62" s="212"/>
      <c r="BG62" s="174" t="str">
        <f t="shared" si="11"/>
        <v>-</v>
      </c>
      <c r="BH62" s="174" t="str">
        <f t="array" aca="1" ref="BH62" ca="1">IF(INDIRECT("D62")="","",IFERROR(HLOOKUP($E$4,$BL$2:$BW$3,2,FALSE),""))</f>
        <v/>
      </c>
      <c r="BI62" s="52"/>
      <c r="BJ62" s="220"/>
      <c r="BK62" s="213" t="str">
        <f t="array" aca="1" ref="BK62" ca="1">IF(クラス・種目リスト!$J$78=1,$C$4&amp;INDIRECT("$C62")&amp;RIGHT(INDIRECT("$H62"),1),$C$4&amp;INDIRECT("$C62"))</f>
        <v>小学</v>
      </c>
      <c r="BL62" s="214" t="str">
        <f ca="1">IFERROR(VLOOKUP($BK62,クラス・種目リスト!$A$67:$H$82,3,FALSE),"-")</f>
        <v>-</v>
      </c>
      <c r="BM62" s="214" t="str">
        <f ca="1">IFERROR(VLOOKUP($BK62,クラス・種目リスト!$A$67:$H$82,4,FALSE),"-")</f>
        <v>-</v>
      </c>
      <c r="BN62" s="214" t="str">
        <f ca="1">IFERROR(VLOOKUP($BK62,クラス・種目リスト!$A$67:$H$82,5,FALSE),"-")</f>
        <v>-</v>
      </c>
      <c r="BO62" s="214" t="str">
        <f ca="1">IFERROR(VLOOKUP($BK62,クラス・種目リスト!$A$67:$H$82,6,FALSE),"-")</f>
        <v>-</v>
      </c>
      <c r="BP62" s="214" t="str">
        <f ca="1">IFERROR(VLOOKUP($BK62,クラス・種目リスト!$A$67:$H$82,7,FALSE),"-")</f>
        <v>-</v>
      </c>
      <c r="BQ62" s="214" t="str">
        <f ca="1">IFERROR(VLOOKUP($BK62,クラス・種目リスト!$A$67:$H$82,8,FALSE),"-")</f>
        <v>-</v>
      </c>
      <c r="BS62" s="186" t="str">
        <f t="array" aca="1" ref="BS62" ca="1">IFERROR(VLOOKUP(INDIRECT("N62"),クラス・種目リスト!$A$2:$AF$48,3,FALSE),"-")</f>
        <v>-</v>
      </c>
      <c r="BT62" s="186" t="str">
        <f t="array" aca="1" ref="BT62" ca="1">IFERROR(VLOOKUP(INDIRECT("N62"),クラス・種目リスト!$A$2:$AF$48,4,FALSE),"-")</f>
        <v>-</v>
      </c>
      <c r="BU62" s="186" t="str">
        <f t="array" aca="1" ref="BU62" ca="1">IFERROR(VLOOKUP(INDIRECT("N62"),クラス・種目リスト!$A$2:$AF$48,5,FALSE),"-")</f>
        <v>-</v>
      </c>
      <c r="BV62" s="186" t="str">
        <f t="array" aca="1" ref="BV62" ca="1">IFERROR(VLOOKUP(INDIRECT("N62"),クラス・種目リスト!$A$2:$AF$48,6,FALSE),"-")</f>
        <v>-</v>
      </c>
      <c r="BW62" s="186" t="str">
        <f t="array" aca="1" ref="BW62" ca="1">IFERROR(VLOOKUP(INDIRECT("N62"),クラス・種目リスト!$A$2:$AF$48,7,FALSE),"-")</f>
        <v>-</v>
      </c>
      <c r="BX62" s="186" t="str">
        <f t="array" aca="1" ref="BX62" ca="1">IFERROR(VLOOKUP(INDIRECT("N62"),クラス・種目リスト!$A$2:$AF$48,8,FALSE),"-")</f>
        <v>-</v>
      </c>
      <c r="BY62" s="186" t="str">
        <f t="array" aca="1" ref="BY62" ca="1">IFERROR(VLOOKUP(INDIRECT("N62"),クラス・種目リスト!$A$2:$AF$48,9,FALSE),"-")</f>
        <v>-</v>
      </c>
      <c r="BZ62" s="186" t="str">
        <f t="array" aca="1" ref="BZ62" ca="1">IFERROR(VLOOKUP(INDIRECT("N62"),クラス・種目リスト!$A$2:$AF$48,10,FALSE),"-")</f>
        <v>-</v>
      </c>
      <c r="CA62" s="186" t="str">
        <f t="array" aca="1" ref="CA62" ca="1">IFERROR(VLOOKUP(INDIRECT("N62"),クラス・種目リスト!$A$2:$AF$48,11,FALSE),"-")</f>
        <v>-</v>
      </c>
      <c r="CB62" s="186" t="str">
        <f t="array" aca="1" ref="CB62" ca="1">IFERROR(VLOOKUP(INDIRECT("N62"),クラス・種目リスト!$A$2:$AF$48,12,FALSE),"-")</f>
        <v>-</v>
      </c>
      <c r="CC62" s="186" t="str">
        <f t="array" aca="1" ref="CC62" ca="1">IFERROR(VLOOKUP(INDIRECT("N62"),クラス・種目リスト!$A$2:$AF$48,13,FALSE),"-")</f>
        <v>-</v>
      </c>
      <c r="CD62" s="186" t="str">
        <f t="array" aca="1" ref="CD62" ca="1">IFERROR(VLOOKUP(INDIRECT("N62"),クラス・種目リスト!$A$2:$AF$48,14,FALSE),"-")</f>
        <v>-</v>
      </c>
      <c r="CE62" s="186" t="str">
        <f t="array" aca="1" ref="CE62" ca="1">IFERROR(VLOOKUP(INDIRECT("N62"),クラス・種目リスト!$A$2:$AF$48,15,FALSE),"-")</f>
        <v>-</v>
      </c>
      <c r="CF62" s="186" t="str">
        <f t="array" aca="1" ref="CF62" ca="1">IFERROR(VLOOKUP(INDIRECT("N62"),クラス・種目リスト!$A$2:$AF$48,16,FALSE),"-")</f>
        <v>-</v>
      </c>
      <c r="CG62" s="186" t="str">
        <f t="array" aca="1" ref="CG62" ca="1">IFERROR(VLOOKUP(INDIRECT("N62"),クラス・種目リスト!$A$2:$AF$48,17,FALSE),"-")</f>
        <v>-</v>
      </c>
      <c r="CH62" s="186">
        <f t="shared" ca="1" si="15"/>
        <v>0</v>
      </c>
      <c r="CI62" s="186"/>
      <c r="CJ62" s="186"/>
      <c r="CK62" s="186"/>
      <c r="CL62" s="186"/>
      <c r="CM62" s="186" t="str">
        <f t="array" aca="1" ref="CM62" ca="1">IFERROR(VLOOKUP(INDIRECT("X62"),クラス・種目リスト!$A$2:$AF$48,3,FALSE),"-")</f>
        <v>-</v>
      </c>
      <c r="CN62" s="186" t="str">
        <f t="array" aca="1" ref="CN62" ca="1">IFERROR(VLOOKUP(INDIRECT("X62"),クラス・種目リスト!$A$2:$AF$48,4,FALSE),"-")</f>
        <v>-</v>
      </c>
      <c r="CO62" s="186" t="str">
        <f t="array" aca="1" ref="CO62" ca="1">IFERROR(VLOOKUP(INDIRECT("X62"),クラス・種目リスト!$A$2:$AF$48,5,FALSE),"-")</f>
        <v>-</v>
      </c>
      <c r="CP62" s="186" t="str">
        <f t="array" aca="1" ref="CP62" ca="1">IFERROR(VLOOKUP(INDIRECT("X62"),クラス・種目リスト!$A$2:$AF$48,6,FALSE),"-")</f>
        <v>-</v>
      </c>
      <c r="CQ62" s="186" t="str">
        <f t="array" aca="1" ref="CQ62" ca="1">IFERROR(VLOOKUP(INDIRECT("X62"),クラス・種目リスト!$A$2:$AF$48,7,FALSE),"-")</f>
        <v>-</v>
      </c>
      <c r="CR62" s="186" t="str">
        <f t="array" aca="1" ref="CR62" ca="1">IFERROR(VLOOKUP(INDIRECT("X62"),クラス・種目リスト!$A$2:$AF$48,8,FALSE),"-")</f>
        <v>-</v>
      </c>
      <c r="CS62" s="186" t="str">
        <f t="array" aca="1" ref="CS62" ca="1">IFERROR(VLOOKUP(INDIRECT("X62"),クラス・種目リスト!$A$2:$AF$48,9,FALSE),"-")</f>
        <v>-</v>
      </c>
      <c r="CT62" s="186" t="str">
        <f t="array" aca="1" ref="CT62" ca="1">IFERROR(VLOOKUP(INDIRECT("X62"),クラス・種目リスト!$A$2:$AF$48,10,FALSE),"-")</f>
        <v>-</v>
      </c>
      <c r="CU62" s="186" t="str">
        <f t="array" aca="1" ref="CU62" ca="1">IFERROR(VLOOKUP(INDIRECT("X62"),クラス・種目リスト!$A$2:$AF$48,11,FALSE),"-")</f>
        <v>-</v>
      </c>
      <c r="CV62" s="186" t="str">
        <f t="array" aca="1" ref="CV62" ca="1">IFERROR(VLOOKUP(INDIRECT("X62"),クラス・種目リスト!$A$2:$AF$48,12,FALSE),"-")</f>
        <v>-</v>
      </c>
      <c r="CW62" s="186" t="str">
        <f t="array" aca="1" ref="CW62" ca="1">IFERROR(VLOOKUP(INDIRECT("X62"),クラス・種目リスト!$A$2:$AF$48,13,FALSE),"-")</f>
        <v>-</v>
      </c>
      <c r="CX62" s="186" t="str">
        <f t="array" aca="1" ref="CX62" ca="1">IFERROR(VLOOKUP(INDIRECT("X62"),クラス・種目リスト!$A$2:$AF$48,14,FALSE),"-")</f>
        <v>-</v>
      </c>
      <c r="CY62" s="186" t="str">
        <f t="array" aca="1" ref="CY62" ca="1">IFERROR(VLOOKUP(INDIRECT("X62"),クラス・種目リスト!$A$2:$AF$48,15,FALSE),"-")</f>
        <v>-</v>
      </c>
      <c r="CZ62" s="186" t="str">
        <f t="array" aca="1" ref="CZ62" ca="1">IFERROR(VLOOKUP(INDIRECT("X62"),クラス・種目リスト!$A$2:$AF$48,16,FALSE),"-")</f>
        <v>-</v>
      </c>
      <c r="DA62" s="186" t="str">
        <f t="array" aca="1" ref="DA62" ca="1">IFERROR(VLOOKUP(INDIRECT("X62"),クラス・種目リスト!$A$2:$AF$48,17,FALSE),"-")</f>
        <v>-</v>
      </c>
      <c r="DB62" s="186">
        <f t="shared" ca="1" si="12"/>
        <v>0</v>
      </c>
      <c r="DC62" s="186"/>
      <c r="DD62" s="186"/>
      <c r="DE62" s="186"/>
      <c r="DF62" s="186"/>
      <c r="DG62" s="186" t="str">
        <f t="array" aca="1" ref="DG62" ca="1">IFERROR(VLOOKUP(INDIRECT("AL62"),クラス・種目リスト!$A$2:$AF$48,18,FALSE),"-")</f>
        <v>-</v>
      </c>
      <c r="DH62" s="186" t="str">
        <f t="array" aca="1" ref="DH62" ca="1">IFERROR(VLOOKUP(INDIRECT("AL62"),クラス・種目リスト!$A$2:$AF$48,19,FALSE),"-")</f>
        <v>-</v>
      </c>
      <c r="DI62" s="186" t="str">
        <f t="array" aca="1" ref="DI62" ca="1">IFERROR(VLOOKUP(INDIRECT("AL62"),クラス・種目リスト!$A$2:$AF$48,20,FALSE),"-")</f>
        <v>-</v>
      </c>
      <c r="DJ62" s="186" t="str">
        <f t="array" aca="1" ref="DJ62" ca="1">IFERROR(VLOOKUP(INDIRECT("AL62"),クラス・種目リスト!$A$2:$AF$48,21,FALSE),"-")</f>
        <v>-</v>
      </c>
      <c r="DK62" s="186" t="str">
        <f t="array" aca="1" ref="DK62" ca="1">IFERROR(VLOOKUP(INDIRECT("AL62"),クラス・種目リスト!$A$2:$AF$48,22,FALSE),"-")</f>
        <v>-</v>
      </c>
      <c r="DL62" s="186" t="str">
        <f t="array" aca="1" ref="DL62" ca="1">IFERROR(VLOOKUP(INDIRECT("AL62"),クラス・種目リスト!$A$2:$AF$48,23,FALSE),"-")</f>
        <v>-</v>
      </c>
      <c r="DM62" s="186" t="str">
        <f t="array" aca="1" ref="DM62" ca="1">IFERROR(VLOOKUP(INDIRECT("AL62"),クラス・種目リスト!$A$2:$AF$48,24,FALSE),"-")</f>
        <v>-</v>
      </c>
      <c r="DN62" s="186" t="str">
        <f t="array" aca="1" ref="DN62" ca="1">IFERROR(VLOOKUP(INDIRECT("AL62"),クラス・種目リスト!$A$2:$AF$48,25,FALSE),"-")</f>
        <v>-</v>
      </c>
      <c r="DO62" s="186" t="str">
        <f t="array" aca="1" ref="DO62" ca="1">IFERROR(VLOOKUP(INDIRECT("AL62"),クラス・種目リスト!$A$2:$AF$48,26,FALSE),"-")</f>
        <v>-</v>
      </c>
      <c r="DP62" s="186" t="str">
        <f t="array" aca="1" ref="DP62" ca="1">IFERROR(VLOOKUP(INDIRECT("AL62"),クラス・種目リスト!$A$2:$AF$48,27,FALSE),"-")</f>
        <v>-</v>
      </c>
      <c r="DQ62" s="186" t="str">
        <f t="array" aca="1" ref="DQ62" ca="1">IFERROR(VLOOKUP(INDIRECT("AL62"),クラス・種目リスト!$A$2:$AF$48,28,FALSE),"-")</f>
        <v>-</v>
      </c>
      <c r="DR62" s="186" t="str">
        <f t="array" aca="1" ref="DR62" ca="1">IFERROR(VLOOKUP(INDIRECT("AL62"),クラス・種目リスト!$A$2:$AF$48,29,FALSE),"-")</f>
        <v>-</v>
      </c>
      <c r="DS62" s="186" t="str">
        <f t="array" aca="1" ref="DS62" ca="1">IFERROR(VLOOKUP(INDIRECT("AL62"),クラス・種目リスト!$A$2:$AF$48,30,FALSE),"-")</f>
        <v>-</v>
      </c>
      <c r="DT62" s="186" t="str">
        <f t="array" aca="1" ref="DT62" ca="1">IFERROR(VLOOKUP(INDIRECT("AL62"),クラス・種目リスト!$A$2:$AF$48,31,FALSE),"-")</f>
        <v>-</v>
      </c>
      <c r="DU62" s="186" t="str">
        <f t="array" aca="1" ref="DU62" ca="1">IFERROR(VLOOKUP(INDIRECT("AL62"),クラス・種目リスト!$A$2:$AF$48,32,FALSE),"-")</f>
        <v>-</v>
      </c>
      <c r="DV62" s="186">
        <f t="shared" ca="1" si="5"/>
        <v>0</v>
      </c>
      <c r="EA62" s="186" t="str">
        <f t="array" aca="1" ref="EA62" ca="1">IFERROR(VLOOKUP(INDIRECT("AV62"),クラス・種目リスト!$A$2:$AF$48,18,FALSE),"-")</f>
        <v>-</v>
      </c>
      <c r="EB62" s="186" t="str">
        <f t="array" aca="1" ref="EB62" ca="1">IFERROR(VLOOKUP(INDIRECT("AV62"),クラス・種目リスト!$A$2:$AF$48,19,FALSE),"-")</f>
        <v>-</v>
      </c>
      <c r="EC62" s="186" t="str">
        <f t="array" aca="1" ref="EC62" ca="1">IFERROR(VLOOKUP(INDIRECT("AV62"),クラス・種目リスト!$A$2:$AF$48,20,FALSE),"-")</f>
        <v>-</v>
      </c>
      <c r="ED62" s="186" t="str">
        <f t="array" aca="1" ref="ED62" ca="1">IFERROR(VLOOKUP(INDIRECT("AV62"),クラス・種目リスト!$A$2:$AF$48,21,FALSE),"-")</f>
        <v>-</v>
      </c>
      <c r="EE62" s="186" t="str">
        <f t="array" aca="1" ref="EE62" ca="1">IFERROR(VLOOKUP(INDIRECT("AV62"),クラス・種目リスト!$A$2:$AF$48,22,FALSE),"-")</f>
        <v>-</v>
      </c>
      <c r="EF62" s="186" t="str">
        <f t="array" aca="1" ref="EF62" ca="1">IFERROR(VLOOKUP(INDIRECT("AV62"),クラス・種目リスト!$A$2:$AF$48,23,FALSE),"-")</f>
        <v>-</v>
      </c>
      <c r="EG62" s="186" t="str">
        <f t="array" aca="1" ref="EG62" ca="1">IFERROR(VLOOKUP(INDIRECT("AV62"),クラス・種目リスト!$A$2:$AF$48,24,FALSE),"-")</f>
        <v>-</v>
      </c>
      <c r="EH62" s="186" t="str">
        <f t="array" aca="1" ref="EH62" ca="1">IFERROR(VLOOKUP(INDIRECT("AV62"),クラス・種目リスト!$A$2:$AF$48,25,FALSE),"-")</f>
        <v>-</v>
      </c>
      <c r="EI62" s="186" t="str">
        <f t="array" aca="1" ref="EI62" ca="1">IFERROR(VLOOKUP(INDIRECT("AV62"),クラス・種目リスト!$A$2:$AF$48,26,FALSE),"-")</f>
        <v>-</v>
      </c>
      <c r="EJ62" s="186" t="str">
        <f t="array" aca="1" ref="EJ62" ca="1">IFERROR(VLOOKUP(INDIRECT("AV62"),クラス・種目リスト!$A$2:$AF$48,27,FALSE),"-")</f>
        <v>-</v>
      </c>
      <c r="EK62" s="186" t="str">
        <f t="array" aca="1" ref="EK62" ca="1">IFERROR(VLOOKUP(INDIRECT("AV62"),クラス・種目リスト!$A$2:$AF$48,28,FALSE),"-")</f>
        <v>-</v>
      </c>
      <c r="EL62" s="186" t="str">
        <f t="array" aca="1" ref="EL62" ca="1">IFERROR(VLOOKUP(INDIRECT("AV62"),クラス・種目リスト!$A$2:$AF$48,29,FALSE),"-")</f>
        <v>-</v>
      </c>
      <c r="EM62" s="186" t="str">
        <f t="array" aca="1" ref="EM62" ca="1">IFERROR(VLOOKUP(INDIRECT("AV62"),クラス・種目リスト!$A$2:$AF$48,30,FALSE),"-")</f>
        <v>-</v>
      </c>
      <c r="EN62" s="186" t="str">
        <f t="array" aca="1" ref="EN62" ca="1">IFERROR(VLOOKUP(INDIRECT("AV62"),クラス・種目リスト!$A$2:$AF$48,31,FALSE),"-")</f>
        <v>-</v>
      </c>
      <c r="EO62" s="186" t="str">
        <f t="array" aca="1" ref="EO62" ca="1">IFERROR(VLOOKUP(INDIRECT("AV62"),クラス・種目リスト!$A$2:$AF$48,32,FALSE),"-")</f>
        <v>-</v>
      </c>
      <c r="EP62" s="186">
        <f t="shared" ca="1" si="6"/>
        <v>0</v>
      </c>
      <c r="EQ62" s="186"/>
      <c r="ER62" s="186"/>
      <c r="ES62" s="186"/>
      <c r="ET62" s="186"/>
      <c r="EV62" s="39">
        <f t="array" aca="1" ref="EV62" ca="1">IF(INDIRECT("O62")="-",0,COUNTA(INDIRECT("O62")))+IF(INDIRECT("Y62")="-",0,COUNTA(INDIRECT("Y62")))+IF(INDIRECT("AM62")="-",0,COUNTA(INDIRECT("AM62")))+IF(INDIRECT("AW62")="-",0,COUNTA(INDIRECT("AW62")))</f>
        <v>0</v>
      </c>
    </row>
    <row r="63" spans="1:152" ht="19.2" customHeight="1" x14ac:dyDescent="0.15">
      <c r="A63" s="86"/>
      <c r="B63" s="87"/>
      <c r="C63" s="87"/>
      <c r="D63" s="88"/>
      <c r="E63" s="88"/>
      <c r="F63" s="89"/>
      <c r="G63" s="89"/>
      <c r="H63" s="88"/>
      <c r="I63" s="88"/>
      <c r="J63" s="88"/>
      <c r="K63" s="88"/>
      <c r="L63" s="88"/>
      <c r="M63" s="88"/>
      <c r="N63" s="88"/>
      <c r="O63" s="133"/>
      <c r="P63" s="133"/>
      <c r="Q63" s="133"/>
      <c r="R63" s="133"/>
      <c r="S63" s="133"/>
      <c r="T63" s="133"/>
      <c r="U63" s="133"/>
      <c r="V63" s="133"/>
      <c r="W63" s="133"/>
      <c r="X63" s="88"/>
      <c r="Y63" s="133"/>
      <c r="Z63" s="133"/>
      <c r="AA63" s="133"/>
      <c r="AB63" s="133"/>
      <c r="AC63" s="133"/>
      <c r="AD63" s="133"/>
      <c r="AE63" s="133"/>
      <c r="AF63" s="133"/>
      <c r="AG63" s="133"/>
      <c r="AH63" s="87"/>
      <c r="AI63" s="87"/>
      <c r="AJ63" s="87"/>
      <c r="AK63" s="87"/>
      <c r="AL63" s="159"/>
      <c r="AM63" s="59"/>
      <c r="AN63" s="59"/>
      <c r="AO63" s="59"/>
      <c r="AP63" s="59"/>
      <c r="AQ63" s="59"/>
      <c r="AR63" s="59"/>
      <c r="AS63" s="59"/>
      <c r="AT63" s="59"/>
      <c r="AU63" s="59"/>
      <c r="AV63" s="159"/>
      <c r="AW63" s="59"/>
      <c r="AX63" s="59"/>
      <c r="AY63" s="59"/>
      <c r="AZ63" s="59"/>
      <c r="BA63" s="59"/>
      <c r="BB63" s="59"/>
      <c r="BC63" s="59"/>
      <c r="BD63" s="59"/>
      <c r="BE63" s="133"/>
      <c r="BF63" s="87"/>
      <c r="BG63" s="87"/>
      <c r="BH63" s="87"/>
      <c r="BI63" s="87"/>
      <c r="BJ63" s="87"/>
      <c r="BK63" s="221"/>
      <c r="BL63" s="39"/>
      <c r="BM63" s="244"/>
      <c r="BN63" s="245"/>
      <c r="BO63" s="245"/>
      <c r="BP63" s="245"/>
      <c r="BQ63" s="245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</row>
  </sheetData>
  <mergeCells count="50">
    <mergeCell ref="Z17:AF17"/>
    <mergeCell ref="J4:J5"/>
    <mergeCell ref="K4:K5"/>
    <mergeCell ref="L4:L5"/>
    <mergeCell ref="M4:M5"/>
    <mergeCell ref="D17:E17"/>
    <mergeCell ref="F17:G17"/>
    <mergeCell ref="N17:O17"/>
    <mergeCell ref="P17:V17"/>
    <mergeCell ref="X17:Y17"/>
    <mergeCell ref="A13:D13"/>
    <mergeCell ref="E13:G13"/>
    <mergeCell ref="O13:S13"/>
    <mergeCell ref="T13:U13"/>
    <mergeCell ref="O14:S14"/>
    <mergeCell ref="T14:U14"/>
    <mergeCell ref="A11:D11"/>
    <mergeCell ref="E11:G11"/>
    <mergeCell ref="O11:S11"/>
    <mergeCell ref="T11:U11"/>
    <mergeCell ref="A12:D12"/>
    <mergeCell ref="E12:G12"/>
    <mergeCell ref="O12:S12"/>
    <mergeCell ref="T12:U12"/>
    <mergeCell ref="A9:D9"/>
    <mergeCell ref="E9:G9"/>
    <mergeCell ref="O9:S9"/>
    <mergeCell ref="T9:U9"/>
    <mergeCell ref="A10:D10"/>
    <mergeCell ref="E10:G10"/>
    <mergeCell ref="O10:S10"/>
    <mergeCell ref="T10:U10"/>
    <mergeCell ref="A7:C7"/>
    <mergeCell ref="D7:H7"/>
    <mergeCell ref="O7:S7"/>
    <mergeCell ref="T7:U7"/>
    <mergeCell ref="O8:S8"/>
    <mergeCell ref="T8:U8"/>
    <mergeCell ref="Z4:AF4"/>
    <mergeCell ref="O5:S5"/>
    <mergeCell ref="T5:U5"/>
    <mergeCell ref="A6:C6"/>
    <mergeCell ref="D6:H6"/>
    <mergeCell ref="O6:S6"/>
    <mergeCell ref="T6:U6"/>
    <mergeCell ref="G3:H3"/>
    <mergeCell ref="A4:B4"/>
    <mergeCell ref="G4:H4"/>
    <mergeCell ref="O4:S4"/>
    <mergeCell ref="T4:U4"/>
  </mergeCells>
  <phoneticPr fontId="26"/>
  <conditionalFormatting sqref="M6:M12 AH10:AH14 BI53:BJ56">
    <cfRule type="cellIs" dxfId="7" priority="21" stopIfTrue="1" operator="equal">
      <formula>0</formula>
    </cfRule>
  </conditionalFormatting>
  <conditionalFormatting sqref="O19:O62">
    <cfRule type="expression" dxfId="6" priority="4">
      <formula>AND($CH19=0,COUNTA($O19)&gt;0)</formula>
    </cfRule>
  </conditionalFormatting>
  <conditionalFormatting sqref="Y6:Y14">
    <cfRule type="expression" dxfId="5" priority="13">
      <formula>AND($Y$6="",COUNTA($AH$19:$AH$62)&gt;0)</formula>
    </cfRule>
  </conditionalFormatting>
  <conditionalFormatting sqref="Y19:Y62">
    <cfRule type="expression" dxfId="4" priority="3">
      <formula>AND($DB19=0,COUNTA($Y19)&gt;0)</formula>
    </cfRule>
  </conditionalFormatting>
  <conditionalFormatting sqref="AK53:AK56">
    <cfRule type="cellIs" dxfId="3" priority="17" stopIfTrue="1" operator="equal">
      <formula>0</formula>
    </cfRule>
  </conditionalFormatting>
  <conditionalFormatting sqref="AM19:AM62">
    <cfRule type="expression" dxfId="2" priority="2">
      <formula>AND($DV19=0,COUNTA($AM19)&gt;0)</formula>
    </cfRule>
  </conditionalFormatting>
  <conditionalFormatting sqref="AW19:AW62">
    <cfRule type="expression" dxfId="1" priority="1">
      <formula>AND($EP19=0,COUNTA($AW19)&gt;0)</formula>
    </cfRule>
  </conditionalFormatting>
  <conditionalFormatting sqref="BF10:BF14">
    <cfRule type="cellIs" dxfId="0" priority="14" stopIfTrue="1" operator="equal">
      <formula>0</formula>
    </cfRule>
  </conditionalFormatting>
  <dataValidations count="36">
    <dataValidation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F3 G3:H3" xr:uid="{00000000-0002-0000-0000-000000000000}"/>
    <dataValidation type="list" allowBlank="1" showInputMessage="1" showErrorMessage="1" sqref="Y5" xr:uid="{00000000-0002-0000-0000-000001000000}">
      <formula1>$BZ$5:$CC$5</formula1>
    </dataValidation>
    <dataValidation allowBlank="1" showInputMessage="1" sqref="E4 G4:H4 M63 B19:B62 M18:M62 BX5:BX9 BY7:BY9 CF6:CG9 CH6:CL10 BZ5:CB9 J19:L63" xr:uid="{00000000-0002-0000-0000-000002000000}"/>
    <dataValidation type="whole" allowBlank="1" showInputMessage="1" showErrorMessage="1" sqref="P18:U62 AN18:AS62" xr:uid="{00000000-0002-0000-0000-000003000000}">
      <formula1>0</formula1>
      <formula2>9</formula2>
    </dataValidation>
    <dataValidation type="list" allowBlank="1" showInputMessage="1" showErrorMessage="1" sqref="C63" xr:uid="{00000000-0002-0000-0000-000004000000}">
      <formula1>$BL$4:$BL$6</formula1>
    </dataValidation>
    <dataValidation type="list" allowBlank="1" showInputMessage="1" showErrorMessage="1" sqref="AM19:AM62" xr:uid="{00000000-0002-0000-0000-000005000000}">
      <formula1>$DG19:$DU19</formula1>
    </dataValidation>
    <dataValidation type="list" allowBlank="1" showInputMessage="1" sqref="B63" xr:uid="{00000000-0002-0000-0000-000006000000}">
      <formula1>$BM$4</formula1>
    </dataValidation>
    <dataValidation type="list" allowBlank="1" showInputMessage="1" showErrorMessage="1" sqref="AV5" xr:uid="{00000000-0002-0000-0000-000007000000}">
      <formula1>$BL$6:$BV$6</formula1>
    </dataValidation>
    <dataValidation type="list" allowBlank="1" showInputMessage="1" showErrorMessage="1" sqref="AW19:AW62" xr:uid="{00000000-0002-0000-0000-000008000000}">
      <formula1>$EA19:$EO19</formula1>
    </dataValidation>
    <dataValidation type="whole" allowBlank="1" showInputMessage="1" showErrorMessage="1" errorTitle="お願い" error="数字は１マスに１つずつ入れてください。" sqref="AX5:BC5 AY9 Z5:AE14 Z18:AE62 AX18:BC62" xr:uid="{00000000-0002-0000-0000-000009000000}">
      <formula1>0</formula1>
      <formula2>9</formula2>
    </dataValidation>
    <dataValidation allowBlank="1" showInputMessage="1" showErrorMessage="1" error="生年月日は西暦で、１～９月（日）は０１～０９のように入力してください。" sqref="I63" xr:uid="{00000000-0002-0000-0000-00000A000000}"/>
    <dataValidation type="list" allowBlank="1" showInputMessage="1" showErrorMessage="1" sqref="CN5" xr:uid="{00000000-0002-0000-0000-00000C000000}">
      <formula1>#REF!</formula1>
    </dataValidation>
    <dataValidation type="list" allowBlank="1" showInputMessage="1" sqref="N63 AL63" xr:uid="{00000000-0002-0000-0000-00000D000000}">
      <formula1>INDIRECT($CG63)</formula1>
    </dataValidation>
    <dataValidation type="list" allowBlank="1" showInputMessage="1" showErrorMessage="1" sqref="O63 AM63" xr:uid="{00000000-0002-0000-0000-00000E000000}">
      <formula1>INDIRECT($N63)</formula1>
    </dataValidation>
    <dataValidation type="list" allowBlank="1" showInputMessage="1" showErrorMessage="1" sqref="H10:H13" xr:uid="{00000000-0002-0000-0000-00000F000000}">
      <formula1>$CD$2:$CG$2</formula1>
    </dataValidation>
    <dataValidation type="list" allowBlank="1" showInputMessage="1" showErrorMessage="1" sqref="X63 AV63" xr:uid="{00000000-0002-0000-0000-000010000000}">
      <formula1>INDIRECT($CG63)</formula1>
    </dataValidation>
    <dataValidation type="list" allowBlank="1" showInputMessage="1" showErrorMessage="1" sqref="Y63 AW63" xr:uid="{00000000-0002-0000-0000-000011000000}">
      <formula1>INDIRECT($X63)</formula1>
    </dataValidation>
    <dataValidation type="list" allowBlank="1" showInputMessage="1" showErrorMessage="1" sqref="AH63 BF63" xr:uid="{00000000-0002-0000-0000-000012000000}">
      <formula1>INDIRECT($BK63)</formula1>
    </dataValidation>
    <dataValidation errorStyle="information" allowBlank="1" showInputMessage="1" showErrorMessage="1" errorTitle="リレー複数登録の場合" error="リストからA,B,C・・・を選択して下さい" sqref="AI63:AJ63 BG63 BJ63 AK19:AK63 BG19:BG62 BJ19:BJ48 BH19:BI63" xr:uid="{00000000-0002-0000-0000-000013000000}"/>
    <dataValidation type="list" allowBlank="1" showInputMessage="1" sqref="A19:A62" xr:uid="{00000000-0002-0000-0000-000014000000}">
      <formula1>$BY$1</formula1>
    </dataValidation>
    <dataValidation type="list" allowBlank="1" showInputMessage="1" showErrorMessage="1" sqref="C19:C62" xr:uid="{00000000-0002-0000-0000-000015000000}">
      <formula1>$BZ$1:$CA$1</formula1>
    </dataValidation>
    <dataValidation allowBlank="1" showInputMessage="1" showErrorMessage="1" sqref="H19:H62 F19:G63 V5:W14 AT5:AU14" xr:uid="{00000000-0002-0000-0000-000016000000}"/>
    <dataValidation type="list" allowBlank="1" showInputMessage="1" showErrorMessage="1" sqref="N19:N62 X19:X62 AL19:AL62 AV19:AV62" xr:uid="{00000000-0002-0000-0000-000017000000}">
      <formula1>$BL19:$BQ19</formula1>
    </dataValidation>
    <dataValidation type="list" allowBlank="1" showInputMessage="1" showErrorMessage="1" sqref="O19:O62" xr:uid="{00000000-0002-0000-0000-000018000000}">
      <formula1>$BS19:$CG19</formula1>
    </dataValidation>
    <dataValidation type="list" allowBlank="1" showInputMessage="1" showErrorMessage="1" sqref="X5:X14" xr:uid="{00000000-0002-0000-0000-000019000000}">
      <formula1>$BL$5:$BX$5</formula1>
    </dataValidation>
    <dataValidation type="list" allowBlank="1" showInputMessage="1" sqref="Y6:Y14" xr:uid="{00000000-0002-0000-0000-00001A000000}">
      <formula1>$BZ$5:$CC$5</formula1>
    </dataValidation>
    <dataValidation type="list" allowBlank="1" showInputMessage="1" showErrorMessage="1" sqref="Y19:Y62" xr:uid="{00000000-0002-0000-0000-00001B000000}">
      <formula1>$CM19:$DA19</formula1>
    </dataValidation>
    <dataValidation type="list" allowBlank="1" showInputMessage="1" showErrorMessage="1" sqref="T6:U14" xr:uid="{00000000-0002-0000-0000-00001C000000}">
      <formula1>$AI$19:$AI$62</formula1>
    </dataValidation>
    <dataValidation type="list" allowBlank="1" showInputMessage="1" showErrorMessage="1" sqref="AH19:AH62" xr:uid="{00000000-0002-0000-0000-00001D000000}">
      <formula1>$BZ$7</formula1>
    </dataValidation>
    <dataValidation type="list" errorStyle="information" allowBlank="1" showInputMessage="1" showErrorMessage="1" errorTitle="リレー複数登録の場合" error="リストからA,B,C・・・を選択して下さい" sqref="AI18:AI62" xr:uid="{00000000-0002-0000-0000-00001E000000}">
      <formula1>$CD$5:$CG$5</formula1>
    </dataValidation>
    <dataValidation type="list" allowBlank="1" showInputMessage="1" sqref="AJ19:AJ62" xr:uid="{00000000-0002-0000-0000-00001F000000}">
      <formula1>$BX$1</formula1>
    </dataValidation>
    <dataValidation type="list" allowBlank="1" showInputMessage="1" showErrorMessage="1" sqref="AV6:AV14" xr:uid="{00000000-0002-0000-0000-000020000000}">
      <formula1>$BL$6:$BX$6</formula1>
    </dataValidation>
    <dataValidation type="list" allowBlank="1" showInputMessage="1" sqref="AW5:AW14" xr:uid="{00000000-0002-0000-0000-000021000000}">
      <formula1>$BZ$6:$CC$6</formula1>
    </dataValidation>
    <dataValidation type="whole" allowBlank="1" showInputMessage="1" showErrorMessage="1" errorTitle="お願い" error="数字は１ますに１つずつ入れてください。" sqref="AX6:AX14 AY6:AY8 AY10:AY14 AZ6:BC14" xr:uid="{00000000-0002-0000-0000-000022000000}">
      <formula1>0</formula1>
      <formula2>9</formula2>
    </dataValidation>
    <dataValidation type="list" allowBlank="1" showInputMessage="1" showErrorMessage="1" sqref="BF19:BF62" xr:uid="{00000000-0002-0000-0000-000023000000}">
      <formula1>$CA$7</formula1>
    </dataValidation>
    <dataValidation type="list" allowBlank="1" showInputMessage="1" showErrorMessage="1" sqref="AR6:AS14" xr:uid="{00000000-0002-0000-0000-000025000000}">
      <formula1>$BG$19:$BG$62</formula1>
    </dataValidation>
  </dataValidations>
  <pageMargins left="0.39370078740157499" right="0.39370078740157499" top="0.39370078740157499" bottom="0.39370078740157499" header="0.511811023622047" footer="0.511811023622047"/>
  <pageSetup paperSize="9" scale="46" orientation="landscape"/>
  <headerFooter alignWithMargins="0"/>
  <colBreaks count="1" manualBreakCount="1">
    <brk id="61" max="1048575" man="1"/>
  </colBreak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B000000}">
          <x14:formula1>
            <xm:f>クラス・種目リスト!$A$2:$A$64</xm:f>
          </x14:formula1>
          <xm:sqref>BL5:BV6</xm:sqref>
        </x14:dataValidation>
        <x14:dataValidation type="list" allowBlank="1" showInputMessage="1" xr:uid="{00000000-0002-0000-0000-000024000000}">
          <x14:formula1>
            <xm:f>クラス・種目リスト!$A$2:$A$64</xm:f>
          </x14:formula1>
          <xm:sqref>BW5:BW6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170"/>
  <sheetViews>
    <sheetView topLeftCell="A34" workbookViewId="0">
      <selection activeCell="I81" sqref="I81"/>
    </sheetView>
  </sheetViews>
  <sheetFormatPr defaultColWidth="9" defaultRowHeight="12.6" x14ac:dyDescent="0.15"/>
  <cols>
    <col min="1" max="1" width="27.44140625" style="2" customWidth="1"/>
    <col min="2" max="2" width="3.109375" style="2" customWidth="1"/>
    <col min="3" max="32" width="8.88671875" style="2" customWidth="1"/>
    <col min="33" max="16384" width="9" style="2"/>
  </cols>
  <sheetData>
    <row r="1" spans="1:32" x14ac:dyDescent="0.15">
      <c r="A1" s="3" t="s">
        <v>136</v>
      </c>
      <c r="B1" s="3"/>
      <c r="C1" s="4" t="s">
        <v>137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14" t="s">
        <v>138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</row>
    <row r="2" spans="1:32" s="1" customFormat="1" x14ac:dyDescent="0.15">
      <c r="A2" s="5" t="s">
        <v>139</v>
      </c>
      <c r="B2" s="6">
        <v>1</v>
      </c>
      <c r="C2" s="7" t="s">
        <v>74</v>
      </c>
      <c r="D2" s="7" t="s">
        <v>74</v>
      </c>
      <c r="E2" s="7" t="s">
        <v>74</v>
      </c>
      <c r="F2" s="7" t="s">
        <v>74</v>
      </c>
      <c r="G2" s="7" t="s">
        <v>74</v>
      </c>
      <c r="H2" s="7" t="s">
        <v>74</v>
      </c>
      <c r="I2" s="7" t="s">
        <v>74</v>
      </c>
      <c r="J2" s="7" t="s">
        <v>74</v>
      </c>
      <c r="K2" s="7" t="s">
        <v>74</v>
      </c>
      <c r="L2" s="7" t="s">
        <v>74</v>
      </c>
      <c r="M2" s="7" t="s">
        <v>74</v>
      </c>
      <c r="N2" s="7" t="s">
        <v>74</v>
      </c>
      <c r="O2" s="7" t="s">
        <v>74</v>
      </c>
      <c r="P2" s="7" t="s">
        <v>74</v>
      </c>
      <c r="Q2" s="7" t="s">
        <v>74</v>
      </c>
      <c r="R2" s="7" t="s">
        <v>74</v>
      </c>
      <c r="S2" s="7" t="s">
        <v>74</v>
      </c>
      <c r="T2" s="7" t="s">
        <v>74</v>
      </c>
      <c r="U2" s="7" t="s">
        <v>74</v>
      </c>
      <c r="V2" s="7" t="s">
        <v>74</v>
      </c>
      <c r="W2" s="7" t="s">
        <v>74</v>
      </c>
      <c r="X2" s="7" t="s">
        <v>74</v>
      </c>
      <c r="Y2" s="7" t="s">
        <v>74</v>
      </c>
      <c r="Z2" s="7" t="s">
        <v>74</v>
      </c>
      <c r="AA2" s="7" t="s">
        <v>74</v>
      </c>
      <c r="AB2" s="7" t="s">
        <v>74</v>
      </c>
      <c r="AC2" s="7" t="s">
        <v>74</v>
      </c>
      <c r="AD2" s="7" t="s">
        <v>74</v>
      </c>
      <c r="AE2" s="7" t="s">
        <v>74</v>
      </c>
      <c r="AF2" s="7" t="s">
        <v>74</v>
      </c>
    </row>
    <row r="3" spans="1:32" s="1" customFormat="1" x14ac:dyDescent="0.15">
      <c r="A3" s="5" t="s">
        <v>64</v>
      </c>
      <c r="B3" s="6">
        <v>2</v>
      </c>
      <c r="C3" s="7" t="s">
        <v>74</v>
      </c>
      <c r="D3" s="7" t="s">
        <v>74</v>
      </c>
      <c r="E3" s="7" t="s">
        <v>74</v>
      </c>
      <c r="F3" s="7" t="s">
        <v>74</v>
      </c>
      <c r="G3" s="7" t="s">
        <v>74</v>
      </c>
      <c r="H3" s="7" t="s">
        <v>74</v>
      </c>
      <c r="I3" s="7" t="s">
        <v>74</v>
      </c>
      <c r="J3" s="7" t="s">
        <v>74</v>
      </c>
      <c r="K3" s="7" t="s">
        <v>74</v>
      </c>
      <c r="L3" s="7" t="s">
        <v>74</v>
      </c>
      <c r="M3" s="7" t="s">
        <v>74</v>
      </c>
      <c r="N3" s="7" t="s">
        <v>74</v>
      </c>
      <c r="O3" s="7" t="s">
        <v>74</v>
      </c>
      <c r="P3" s="7" t="s">
        <v>74</v>
      </c>
      <c r="Q3" s="7" t="s">
        <v>74</v>
      </c>
      <c r="R3" s="7" t="s">
        <v>74</v>
      </c>
      <c r="S3" s="7" t="s">
        <v>74</v>
      </c>
      <c r="T3" s="7" t="s">
        <v>74</v>
      </c>
      <c r="U3" s="7" t="s">
        <v>74</v>
      </c>
      <c r="V3" s="7" t="s">
        <v>74</v>
      </c>
      <c r="W3" s="7" t="s">
        <v>74</v>
      </c>
      <c r="X3" s="7" t="s">
        <v>74</v>
      </c>
      <c r="Y3" s="7" t="s">
        <v>74</v>
      </c>
      <c r="Z3" s="7" t="s">
        <v>74</v>
      </c>
      <c r="AA3" s="7" t="s">
        <v>74</v>
      </c>
      <c r="AB3" s="7" t="s">
        <v>74</v>
      </c>
      <c r="AC3" s="7" t="s">
        <v>74</v>
      </c>
      <c r="AD3" s="7" t="s">
        <v>74</v>
      </c>
      <c r="AE3" s="7" t="s">
        <v>74</v>
      </c>
      <c r="AF3" s="7" t="s">
        <v>74</v>
      </c>
    </row>
    <row r="4" spans="1:32" s="1" customFormat="1" x14ac:dyDescent="0.15">
      <c r="A4" s="5" t="s">
        <v>140</v>
      </c>
      <c r="B4" s="6">
        <v>3</v>
      </c>
      <c r="C4" s="7" t="s">
        <v>74</v>
      </c>
      <c r="D4" s="7" t="s">
        <v>74</v>
      </c>
      <c r="E4" s="7" t="s">
        <v>74</v>
      </c>
      <c r="F4" s="7" t="s">
        <v>74</v>
      </c>
      <c r="G4" s="7" t="s">
        <v>74</v>
      </c>
      <c r="H4" s="7" t="s">
        <v>74</v>
      </c>
      <c r="I4" s="7" t="s">
        <v>74</v>
      </c>
      <c r="J4" s="7" t="s">
        <v>74</v>
      </c>
      <c r="K4" s="7" t="s">
        <v>74</v>
      </c>
      <c r="L4" s="7" t="s">
        <v>74</v>
      </c>
      <c r="M4" s="7" t="s">
        <v>74</v>
      </c>
      <c r="N4" s="7" t="s">
        <v>74</v>
      </c>
      <c r="O4" s="7" t="s">
        <v>74</v>
      </c>
      <c r="P4" s="7" t="s">
        <v>74</v>
      </c>
      <c r="Q4" s="7" t="s">
        <v>74</v>
      </c>
      <c r="R4" s="7" t="s">
        <v>74</v>
      </c>
      <c r="S4" s="7" t="s">
        <v>74</v>
      </c>
      <c r="T4" s="7" t="s">
        <v>74</v>
      </c>
      <c r="U4" s="7" t="s">
        <v>74</v>
      </c>
      <c r="V4" s="7" t="s">
        <v>74</v>
      </c>
      <c r="W4" s="7" t="s">
        <v>74</v>
      </c>
      <c r="X4" s="7" t="s">
        <v>74</v>
      </c>
      <c r="Y4" s="7" t="s">
        <v>74</v>
      </c>
      <c r="Z4" s="7" t="s">
        <v>74</v>
      </c>
      <c r="AA4" s="7" t="s">
        <v>74</v>
      </c>
      <c r="AB4" s="7" t="s">
        <v>74</v>
      </c>
      <c r="AC4" s="7" t="s">
        <v>74</v>
      </c>
      <c r="AD4" s="7" t="s">
        <v>74</v>
      </c>
      <c r="AE4" s="7" t="s">
        <v>74</v>
      </c>
      <c r="AF4" s="7" t="s">
        <v>74</v>
      </c>
    </row>
    <row r="5" spans="1:32" s="1" customFormat="1" x14ac:dyDescent="0.15">
      <c r="A5" s="5" t="s">
        <v>141</v>
      </c>
      <c r="B5" s="6">
        <v>4</v>
      </c>
      <c r="C5" s="7" t="s">
        <v>74</v>
      </c>
      <c r="D5" s="7" t="s">
        <v>74</v>
      </c>
      <c r="E5" s="7" t="s">
        <v>74</v>
      </c>
      <c r="F5" s="7" t="s">
        <v>74</v>
      </c>
      <c r="G5" s="7" t="s">
        <v>74</v>
      </c>
      <c r="H5" s="7" t="s">
        <v>74</v>
      </c>
      <c r="I5" s="7" t="s">
        <v>74</v>
      </c>
      <c r="J5" s="7" t="s">
        <v>74</v>
      </c>
      <c r="K5" s="7" t="s">
        <v>74</v>
      </c>
      <c r="L5" s="7" t="s">
        <v>74</v>
      </c>
      <c r="M5" s="7" t="s">
        <v>74</v>
      </c>
      <c r="N5" s="7" t="s">
        <v>74</v>
      </c>
      <c r="O5" s="7" t="s">
        <v>74</v>
      </c>
      <c r="P5" s="7" t="s">
        <v>74</v>
      </c>
      <c r="Q5" s="7" t="s">
        <v>74</v>
      </c>
      <c r="R5" s="7" t="s">
        <v>74</v>
      </c>
      <c r="S5" s="7" t="s">
        <v>74</v>
      </c>
      <c r="T5" s="7" t="s">
        <v>74</v>
      </c>
      <c r="U5" s="7" t="s">
        <v>74</v>
      </c>
      <c r="V5" s="7" t="s">
        <v>74</v>
      </c>
      <c r="W5" s="7" t="s">
        <v>74</v>
      </c>
      <c r="X5" s="7" t="s">
        <v>74</v>
      </c>
      <c r="Y5" s="7" t="s">
        <v>74</v>
      </c>
      <c r="Z5" s="7" t="s">
        <v>74</v>
      </c>
      <c r="AA5" s="7" t="s">
        <v>74</v>
      </c>
      <c r="AB5" s="7" t="s">
        <v>74</v>
      </c>
      <c r="AC5" s="7" t="s">
        <v>74</v>
      </c>
      <c r="AD5" s="7" t="s">
        <v>74</v>
      </c>
      <c r="AE5" s="7" t="s">
        <v>74</v>
      </c>
      <c r="AF5" s="7" t="s">
        <v>74</v>
      </c>
    </row>
    <row r="6" spans="1:32" s="1" customFormat="1" x14ac:dyDescent="0.15">
      <c r="A6" s="5" t="s">
        <v>142</v>
      </c>
      <c r="B6" s="6">
        <v>5</v>
      </c>
      <c r="C6" s="7" t="s">
        <v>74</v>
      </c>
      <c r="D6" s="7" t="s">
        <v>74</v>
      </c>
      <c r="E6" s="7" t="s">
        <v>74</v>
      </c>
      <c r="F6" s="7" t="s">
        <v>74</v>
      </c>
      <c r="G6" s="7" t="s">
        <v>74</v>
      </c>
      <c r="H6" s="7" t="s">
        <v>74</v>
      </c>
      <c r="I6" s="7" t="s">
        <v>74</v>
      </c>
      <c r="J6" s="7" t="s">
        <v>74</v>
      </c>
      <c r="K6" s="7" t="s">
        <v>74</v>
      </c>
      <c r="L6" s="7" t="s">
        <v>74</v>
      </c>
      <c r="M6" s="7" t="s">
        <v>74</v>
      </c>
      <c r="N6" s="7" t="s">
        <v>74</v>
      </c>
      <c r="O6" s="7" t="s">
        <v>74</v>
      </c>
      <c r="P6" s="7" t="s">
        <v>74</v>
      </c>
      <c r="Q6" s="7" t="s">
        <v>74</v>
      </c>
      <c r="R6" s="7" t="s">
        <v>74</v>
      </c>
      <c r="S6" s="7" t="s">
        <v>74</v>
      </c>
      <c r="T6" s="7" t="s">
        <v>74</v>
      </c>
      <c r="U6" s="7" t="s">
        <v>74</v>
      </c>
      <c r="V6" s="7" t="s">
        <v>74</v>
      </c>
      <c r="W6" s="7" t="s">
        <v>74</v>
      </c>
      <c r="X6" s="7" t="s">
        <v>74</v>
      </c>
      <c r="Y6" s="7" t="s">
        <v>74</v>
      </c>
      <c r="Z6" s="7" t="s">
        <v>74</v>
      </c>
      <c r="AA6" s="7" t="s">
        <v>74</v>
      </c>
      <c r="AB6" s="7" t="s">
        <v>74</v>
      </c>
      <c r="AC6" s="7" t="s">
        <v>74</v>
      </c>
      <c r="AD6" s="7" t="s">
        <v>74</v>
      </c>
      <c r="AE6" s="7" t="s">
        <v>74</v>
      </c>
      <c r="AF6" s="7" t="s">
        <v>74</v>
      </c>
    </row>
    <row r="7" spans="1:32" s="1" customFormat="1" x14ac:dyDescent="0.15">
      <c r="A7" s="5" t="s">
        <v>143</v>
      </c>
      <c r="B7" s="6">
        <v>6</v>
      </c>
      <c r="C7" s="7" t="s">
        <v>74</v>
      </c>
      <c r="D7" s="7" t="s">
        <v>74</v>
      </c>
      <c r="E7" s="7" t="s">
        <v>74</v>
      </c>
      <c r="F7" s="7" t="s">
        <v>74</v>
      </c>
      <c r="G7" s="7" t="s">
        <v>74</v>
      </c>
      <c r="H7" s="7" t="s">
        <v>74</v>
      </c>
      <c r="I7" s="7" t="s">
        <v>74</v>
      </c>
      <c r="J7" s="7" t="s">
        <v>74</v>
      </c>
      <c r="K7" s="7" t="s">
        <v>74</v>
      </c>
      <c r="L7" s="7" t="s">
        <v>74</v>
      </c>
      <c r="M7" s="7" t="s">
        <v>74</v>
      </c>
      <c r="N7" s="7" t="s">
        <v>74</v>
      </c>
      <c r="O7" s="7" t="s">
        <v>74</v>
      </c>
      <c r="P7" s="7" t="s">
        <v>74</v>
      </c>
      <c r="Q7" s="7" t="s">
        <v>74</v>
      </c>
      <c r="R7" s="7" t="s">
        <v>74</v>
      </c>
      <c r="S7" s="7" t="s">
        <v>74</v>
      </c>
      <c r="T7" s="7" t="s">
        <v>74</v>
      </c>
      <c r="U7" s="7" t="s">
        <v>74</v>
      </c>
      <c r="V7" s="7" t="s">
        <v>74</v>
      </c>
      <c r="W7" s="7" t="s">
        <v>74</v>
      </c>
      <c r="X7" s="7" t="s">
        <v>74</v>
      </c>
      <c r="Y7" s="7" t="s">
        <v>74</v>
      </c>
      <c r="Z7" s="7" t="s">
        <v>74</v>
      </c>
      <c r="AA7" s="7" t="s">
        <v>74</v>
      </c>
      <c r="AB7" s="7" t="s">
        <v>74</v>
      </c>
      <c r="AC7" s="7" t="s">
        <v>74</v>
      </c>
      <c r="AD7" s="7" t="s">
        <v>74</v>
      </c>
      <c r="AE7" s="7" t="s">
        <v>74</v>
      </c>
      <c r="AF7" s="7" t="s">
        <v>74</v>
      </c>
    </row>
    <row r="8" spans="1:32" s="1" customFormat="1" x14ac:dyDescent="0.15">
      <c r="A8" s="5" t="s">
        <v>144</v>
      </c>
      <c r="B8" s="6">
        <v>7</v>
      </c>
      <c r="C8" s="7" t="s">
        <v>74</v>
      </c>
      <c r="D8" s="7" t="s">
        <v>74</v>
      </c>
      <c r="E8" s="7" t="s">
        <v>74</v>
      </c>
      <c r="F8" s="7" t="s">
        <v>74</v>
      </c>
      <c r="G8" s="7" t="s">
        <v>74</v>
      </c>
      <c r="H8" s="7" t="s">
        <v>74</v>
      </c>
      <c r="I8" s="7" t="s">
        <v>74</v>
      </c>
      <c r="J8" s="7" t="s">
        <v>74</v>
      </c>
      <c r="K8" s="7" t="s">
        <v>74</v>
      </c>
      <c r="L8" s="7" t="s">
        <v>74</v>
      </c>
      <c r="M8" s="7" t="s">
        <v>74</v>
      </c>
      <c r="N8" s="7" t="s">
        <v>74</v>
      </c>
      <c r="O8" s="7" t="s">
        <v>74</v>
      </c>
      <c r="P8" s="7" t="s">
        <v>74</v>
      </c>
      <c r="Q8" s="7" t="s">
        <v>74</v>
      </c>
      <c r="R8" s="7" t="s">
        <v>74</v>
      </c>
      <c r="S8" s="7" t="s">
        <v>74</v>
      </c>
      <c r="T8" s="7" t="s">
        <v>74</v>
      </c>
      <c r="U8" s="7" t="s">
        <v>74</v>
      </c>
      <c r="V8" s="7" t="s">
        <v>74</v>
      </c>
      <c r="W8" s="7" t="s">
        <v>74</v>
      </c>
      <c r="X8" s="7" t="s">
        <v>74</v>
      </c>
      <c r="Y8" s="7" t="s">
        <v>74</v>
      </c>
      <c r="Z8" s="7" t="s">
        <v>74</v>
      </c>
      <c r="AA8" s="7" t="s">
        <v>74</v>
      </c>
      <c r="AB8" s="7" t="s">
        <v>74</v>
      </c>
      <c r="AC8" s="7" t="s">
        <v>74</v>
      </c>
      <c r="AD8" s="7" t="s">
        <v>74</v>
      </c>
      <c r="AE8" s="7" t="s">
        <v>74</v>
      </c>
      <c r="AF8" s="7" t="s">
        <v>74</v>
      </c>
    </row>
    <row r="9" spans="1:32" s="1" customFormat="1" x14ac:dyDescent="0.15">
      <c r="A9" s="5" t="s">
        <v>145</v>
      </c>
      <c r="B9" s="6">
        <v>8</v>
      </c>
      <c r="C9" s="7" t="s">
        <v>74</v>
      </c>
      <c r="D9" s="7" t="s">
        <v>74</v>
      </c>
      <c r="E9" s="7" t="s">
        <v>74</v>
      </c>
      <c r="F9" s="7" t="s">
        <v>74</v>
      </c>
      <c r="G9" s="7" t="s">
        <v>74</v>
      </c>
      <c r="H9" s="7" t="s">
        <v>74</v>
      </c>
      <c r="I9" s="7" t="s">
        <v>74</v>
      </c>
      <c r="J9" s="7" t="s">
        <v>74</v>
      </c>
      <c r="K9" s="7" t="s">
        <v>74</v>
      </c>
      <c r="L9" s="7" t="s">
        <v>74</v>
      </c>
      <c r="M9" s="7" t="s">
        <v>74</v>
      </c>
      <c r="N9" s="7" t="s">
        <v>74</v>
      </c>
      <c r="O9" s="7" t="s">
        <v>74</v>
      </c>
      <c r="P9" s="7" t="s">
        <v>74</v>
      </c>
      <c r="Q9" s="7" t="s">
        <v>74</v>
      </c>
      <c r="R9" s="7" t="s">
        <v>74</v>
      </c>
      <c r="S9" s="7" t="s">
        <v>74</v>
      </c>
      <c r="T9" s="7" t="s">
        <v>74</v>
      </c>
      <c r="U9" s="7" t="s">
        <v>74</v>
      </c>
      <c r="V9" s="7" t="s">
        <v>74</v>
      </c>
      <c r="W9" s="7" t="s">
        <v>74</v>
      </c>
      <c r="X9" s="7" t="s">
        <v>74</v>
      </c>
      <c r="Y9" s="7" t="s">
        <v>74</v>
      </c>
      <c r="Z9" s="7" t="s">
        <v>74</v>
      </c>
      <c r="AA9" s="7" t="s">
        <v>74</v>
      </c>
      <c r="AB9" s="7" t="s">
        <v>74</v>
      </c>
      <c r="AC9" s="7" t="s">
        <v>74</v>
      </c>
      <c r="AD9" s="7" t="s">
        <v>74</v>
      </c>
      <c r="AE9" s="7" t="s">
        <v>74</v>
      </c>
      <c r="AF9" s="7" t="s">
        <v>74</v>
      </c>
    </row>
    <row r="10" spans="1:32" s="1" customFormat="1" x14ac:dyDescent="0.15">
      <c r="A10" s="5" t="s">
        <v>146</v>
      </c>
      <c r="B10" s="6">
        <v>9</v>
      </c>
      <c r="C10" s="7" t="s">
        <v>74</v>
      </c>
      <c r="D10" s="7" t="s">
        <v>74</v>
      </c>
      <c r="E10" s="7" t="s">
        <v>74</v>
      </c>
      <c r="F10" s="7" t="s">
        <v>74</v>
      </c>
      <c r="G10" s="7" t="s">
        <v>74</v>
      </c>
      <c r="H10" s="7" t="s">
        <v>74</v>
      </c>
      <c r="I10" s="7" t="s">
        <v>74</v>
      </c>
      <c r="J10" s="7" t="s">
        <v>74</v>
      </c>
      <c r="K10" s="7" t="s">
        <v>74</v>
      </c>
      <c r="L10" s="7" t="s">
        <v>74</v>
      </c>
      <c r="M10" s="7" t="s">
        <v>74</v>
      </c>
      <c r="N10" s="7" t="s">
        <v>74</v>
      </c>
      <c r="O10" s="7" t="s">
        <v>74</v>
      </c>
      <c r="P10" s="7" t="s">
        <v>74</v>
      </c>
      <c r="Q10" s="7" t="s">
        <v>74</v>
      </c>
      <c r="R10" s="7" t="s">
        <v>74</v>
      </c>
      <c r="S10" s="7" t="s">
        <v>74</v>
      </c>
      <c r="T10" s="7" t="s">
        <v>74</v>
      </c>
      <c r="U10" s="7" t="s">
        <v>74</v>
      </c>
      <c r="V10" s="7" t="s">
        <v>74</v>
      </c>
      <c r="W10" s="7" t="s">
        <v>74</v>
      </c>
      <c r="X10" s="7" t="s">
        <v>74</v>
      </c>
      <c r="Y10" s="7" t="s">
        <v>74</v>
      </c>
      <c r="Z10" s="7" t="s">
        <v>74</v>
      </c>
      <c r="AA10" s="7" t="s">
        <v>74</v>
      </c>
      <c r="AB10" s="7" t="s">
        <v>74</v>
      </c>
      <c r="AC10" s="7" t="s">
        <v>74</v>
      </c>
      <c r="AD10" s="7" t="s">
        <v>74</v>
      </c>
      <c r="AE10" s="7" t="s">
        <v>74</v>
      </c>
      <c r="AF10" s="7" t="s">
        <v>74</v>
      </c>
    </row>
    <row r="11" spans="1:32" s="1" customFormat="1" x14ac:dyDescent="0.15">
      <c r="A11" s="8" t="s">
        <v>147</v>
      </c>
      <c r="B11" s="6">
        <v>10</v>
      </c>
      <c r="C11" s="7" t="s">
        <v>74</v>
      </c>
      <c r="D11" s="7" t="s">
        <v>74</v>
      </c>
      <c r="E11" s="7" t="s">
        <v>74</v>
      </c>
      <c r="F11" s="7" t="s">
        <v>74</v>
      </c>
      <c r="G11" s="7" t="s">
        <v>74</v>
      </c>
      <c r="H11" s="7" t="s">
        <v>74</v>
      </c>
      <c r="I11" s="7" t="s">
        <v>74</v>
      </c>
      <c r="J11" s="7" t="s">
        <v>74</v>
      </c>
      <c r="K11" s="7" t="s">
        <v>74</v>
      </c>
      <c r="L11" s="7" t="s">
        <v>74</v>
      </c>
      <c r="M11" s="7" t="s">
        <v>74</v>
      </c>
      <c r="N11" s="7" t="s">
        <v>74</v>
      </c>
      <c r="O11" s="7" t="s">
        <v>74</v>
      </c>
      <c r="P11" s="7" t="s">
        <v>74</v>
      </c>
      <c r="Q11" s="7" t="s">
        <v>74</v>
      </c>
      <c r="R11" s="7" t="s">
        <v>74</v>
      </c>
      <c r="S11" s="7" t="s">
        <v>74</v>
      </c>
      <c r="T11" s="7" t="s">
        <v>74</v>
      </c>
      <c r="U11" s="7" t="s">
        <v>74</v>
      </c>
      <c r="V11" s="7" t="s">
        <v>74</v>
      </c>
      <c r="W11" s="7" t="s">
        <v>74</v>
      </c>
      <c r="X11" s="7" t="s">
        <v>74</v>
      </c>
      <c r="Y11" s="7" t="s">
        <v>74</v>
      </c>
      <c r="Z11" s="7" t="s">
        <v>74</v>
      </c>
      <c r="AA11" s="7" t="s">
        <v>74</v>
      </c>
      <c r="AB11" s="7" t="s">
        <v>74</v>
      </c>
      <c r="AC11" s="7" t="s">
        <v>74</v>
      </c>
      <c r="AD11" s="7" t="s">
        <v>74</v>
      </c>
      <c r="AE11" s="7" t="s">
        <v>74</v>
      </c>
      <c r="AF11" s="7" t="s">
        <v>74</v>
      </c>
    </row>
    <row r="12" spans="1:32" s="1" customFormat="1" x14ac:dyDescent="0.15">
      <c r="A12" s="8" t="s">
        <v>148</v>
      </c>
      <c r="B12" s="6">
        <v>11</v>
      </c>
      <c r="C12" s="7" t="s">
        <v>74</v>
      </c>
      <c r="D12" s="7" t="s">
        <v>74</v>
      </c>
      <c r="E12" s="7" t="s">
        <v>74</v>
      </c>
      <c r="F12" s="7" t="s">
        <v>74</v>
      </c>
      <c r="G12" s="7" t="s">
        <v>74</v>
      </c>
      <c r="H12" s="7" t="s">
        <v>74</v>
      </c>
      <c r="I12" s="7" t="s">
        <v>74</v>
      </c>
      <c r="J12" s="7" t="s">
        <v>74</v>
      </c>
      <c r="K12" s="7" t="s">
        <v>74</v>
      </c>
      <c r="L12" s="7" t="s">
        <v>74</v>
      </c>
      <c r="M12" s="7" t="s">
        <v>74</v>
      </c>
      <c r="N12" s="7" t="s">
        <v>74</v>
      </c>
      <c r="O12" s="7" t="s">
        <v>74</v>
      </c>
      <c r="P12" s="7" t="s">
        <v>74</v>
      </c>
      <c r="Q12" s="7" t="s">
        <v>74</v>
      </c>
      <c r="R12" s="7" t="s">
        <v>74</v>
      </c>
      <c r="S12" s="7" t="s">
        <v>74</v>
      </c>
      <c r="T12" s="7" t="s">
        <v>74</v>
      </c>
      <c r="U12" s="7" t="s">
        <v>74</v>
      </c>
      <c r="V12" s="7" t="s">
        <v>74</v>
      </c>
      <c r="W12" s="7" t="s">
        <v>74</v>
      </c>
      <c r="X12" s="7" t="s">
        <v>74</v>
      </c>
      <c r="Y12" s="7" t="s">
        <v>74</v>
      </c>
      <c r="Z12" s="7" t="s">
        <v>74</v>
      </c>
      <c r="AA12" s="7" t="s">
        <v>74</v>
      </c>
      <c r="AB12" s="7" t="s">
        <v>74</v>
      </c>
      <c r="AC12" s="7" t="s">
        <v>74</v>
      </c>
      <c r="AD12" s="7" t="s">
        <v>74</v>
      </c>
      <c r="AE12" s="7" t="s">
        <v>74</v>
      </c>
      <c r="AF12" s="7" t="s">
        <v>74</v>
      </c>
    </row>
    <row r="13" spans="1:32" s="1" customFormat="1" x14ac:dyDescent="0.15">
      <c r="A13" s="8" t="s">
        <v>149</v>
      </c>
      <c r="B13" s="6">
        <v>12</v>
      </c>
      <c r="C13" s="7" t="s">
        <v>74</v>
      </c>
      <c r="D13" s="7" t="s">
        <v>74</v>
      </c>
      <c r="E13" s="7" t="s">
        <v>74</v>
      </c>
      <c r="F13" s="7" t="s">
        <v>74</v>
      </c>
      <c r="G13" s="7" t="s">
        <v>74</v>
      </c>
      <c r="H13" s="7" t="s">
        <v>74</v>
      </c>
      <c r="I13" s="7" t="s">
        <v>74</v>
      </c>
      <c r="J13" s="7" t="s">
        <v>74</v>
      </c>
      <c r="K13" s="7" t="s">
        <v>74</v>
      </c>
      <c r="L13" s="7" t="s">
        <v>74</v>
      </c>
      <c r="M13" s="7" t="s">
        <v>74</v>
      </c>
      <c r="N13" s="7" t="s">
        <v>74</v>
      </c>
      <c r="O13" s="7" t="s">
        <v>74</v>
      </c>
      <c r="P13" s="7" t="s">
        <v>74</v>
      </c>
      <c r="Q13" s="7" t="s">
        <v>74</v>
      </c>
      <c r="R13" s="7" t="s">
        <v>74</v>
      </c>
      <c r="S13" s="7" t="s">
        <v>74</v>
      </c>
      <c r="T13" s="7" t="s">
        <v>74</v>
      </c>
      <c r="U13" s="7" t="s">
        <v>74</v>
      </c>
      <c r="V13" s="7" t="s">
        <v>74</v>
      </c>
      <c r="W13" s="7" t="s">
        <v>74</v>
      </c>
      <c r="X13" s="7" t="s">
        <v>74</v>
      </c>
      <c r="Y13" s="7" t="s">
        <v>74</v>
      </c>
      <c r="Z13" s="7" t="s">
        <v>74</v>
      </c>
      <c r="AA13" s="7" t="s">
        <v>74</v>
      </c>
      <c r="AB13" s="7" t="s">
        <v>74</v>
      </c>
      <c r="AC13" s="7" t="s">
        <v>74</v>
      </c>
      <c r="AD13" s="7" t="s">
        <v>74</v>
      </c>
      <c r="AE13" s="7" t="s">
        <v>74</v>
      </c>
      <c r="AF13" s="7" t="s">
        <v>74</v>
      </c>
    </row>
    <row r="14" spans="1:32" s="1" customFormat="1" x14ac:dyDescent="0.15">
      <c r="A14" s="8" t="s">
        <v>150</v>
      </c>
      <c r="B14" s="6">
        <v>13</v>
      </c>
      <c r="C14" s="7" t="s">
        <v>135</v>
      </c>
      <c r="D14" s="7" t="s">
        <v>151</v>
      </c>
      <c r="E14" s="7" t="s">
        <v>152</v>
      </c>
      <c r="F14" s="7" t="s">
        <v>74</v>
      </c>
      <c r="G14" s="7" t="s">
        <v>74</v>
      </c>
      <c r="H14" s="7" t="s">
        <v>74</v>
      </c>
      <c r="I14" s="7" t="s">
        <v>74</v>
      </c>
      <c r="J14" s="7" t="s">
        <v>74</v>
      </c>
      <c r="K14" s="7" t="s">
        <v>74</v>
      </c>
      <c r="L14" s="7" t="s">
        <v>74</v>
      </c>
      <c r="M14" s="7" t="s">
        <v>74</v>
      </c>
      <c r="N14" s="7" t="s">
        <v>74</v>
      </c>
      <c r="O14" s="7" t="s">
        <v>74</v>
      </c>
      <c r="P14" s="7" t="s">
        <v>74</v>
      </c>
      <c r="Q14" s="7" t="s">
        <v>74</v>
      </c>
      <c r="R14" s="7" t="s">
        <v>74</v>
      </c>
      <c r="S14" s="7" t="s">
        <v>74</v>
      </c>
      <c r="T14" s="7" t="s">
        <v>74</v>
      </c>
      <c r="U14" s="7" t="s">
        <v>74</v>
      </c>
      <c r="V14" s="7" t="s">
        <v>74</v>
      </c>
      <c r="W14" s="7" t="s">
        <v>74</v>
      </c>
      <c r="X14" s="7" t="s">
        <v>74</v>
      </c>
      <c r="Y14" s="7" t="s">
        <v>74</v>
      </c>
      <c r="Z14" s="7" t="s">
        <v>74</v>
      </c>
      <c r="AA14" s="7" t="s">
        <v>74</v>
      </c>
      <c r="AB14" s="7" t="s">
        <v>74</v>
      </c>
      <c r="AC14" s="7" t="s">
        <v>74</v>
      </c>
      <c r="AD14" s="7" t="s">
        <v>74</v>
      </c>
      <c r="AE14" s="7" t="s">
        <v>74</v>
      </c>
      <c r="AF14" s="7" t="s">
        <v>74</v>
      </c>
    </row>
    <row r="15" spans="1:32" s="1" customFormat="1" x14ac:dyDescent="0.15">
      <c r="A15" s="8" t="s">
        <v>67</v>
      </c>
      <c r="B15" s="6">
        <v>14</v>
      </c>
      <c r="C15" s="7" t="s">
        <v>135</v>
      </c>
      <c r="D15" s="7" t="s">
        <v>151</v>
      </c>
      <c r="E15" s="7" t="s">
        <v>153</v>
      </c>
      <c r="F15" s="7" t="s">
        <v>152</v>
      </c>
      <c r="G15" s="7" t="s">
        <v>74</v>
      </c>
      <c r="H15" s="7" t="s">
        <v>74</v>
      </c>
      <c r="I15" s="7" t="s">
        <v>74</v>
      </c>
      <c r="J15" s="7" t="s">
        <v>74</v>
      </c>
      <c r="K15" s="7" t="s">
        <v>74</v>
      </c>
      <c r="L15" s="7" t="s">
        <v>74</v>
      </c>
      <c r="M15" s="7" t="s">
        <v>74</v>
      </c>
      <c r="N15" s="7" t="s">
        <v>74</v>
      </c>
      <c r="O15" s="7" t="s">
        <v>74</v>
      </c>
      <c r="P15" s="7" t="s">
        <v>74</v>
      </c>
      <c r="Q15" s="7" t="s">
        <v>74</v>
      </c>
      <c r="R15" s="7" t="s">
        <v>74</v>
      </c>
      <c r="S15" s="7" t="s">
        <v>74</v>
      </c>
      <c r="T15" s="7" t="s">
        <v>74</v>
      </c>
      <c r="U15" s="7" t="s">
        <v>74</v>
      </c>
      <c r="V15" s="7" t="s">
        <v>74</v>
      </c>
      <c r="W15" s="7" t="s">
        <v>74</v>
      </c>
      <c r="X15" s="7" t="s">
        <v>74</v>
      </c>
      <c r="Y15" s="7" t="s">
        <v>74</v>
      </c>
      <c r="Z15" s="7" t="s">
        <v>74</v>
      </c>
      <c r="AA15" s="7" t="s">
        <v>74</v>
      </c>
      <c r="AB15" s="7" t="s">
        <v>74</v>
      </c>
      <c r="AC15" s="7" t="s">
        <v>74</v>
      </c>
      <c r="AD15" s="7" t="s">
        <v>74</v>
      </c>
      <c r="AE15" s="7" t="s">
        <v>74</v>
      </c>
      <c r="AF15" s="7" t="s">
        <v>74</v>
      </c>
    </row>
    <row r="16" spans="1:32" s="1" customFormat="1" x14ac:dyDescent="0.15">
      <c r="A16" s="8" t="s">
        <v>68</v>
      </c>
      <c r="B16" s="6">
        <v>15</v>
      </c>
      <c r="C16" s="7" t="s">
        <v>135</v>
      </c>
      <c r="D16" s="7" t="s">
        <v>134</v>
      </c>
      <c r="E16" s="7" t="s">
        <v>154</v>
      </c>
      <c r="F16" s="7" t="s">
        <v>155</v>
      </c>
      <c r="G16" s="7" t="s">
        <v>153</v>
      </c>
      <c r="H16" s="7" t="s">
        <v>152</v>
      </c>
      <c r="I16" s="7" t="s">
        <v>74</v>
      </c>
      <c r="J16" s="7" t="s">
        <v>74</v>
      </c>
      <c r="K16" s="7" t="s">
        <v>74</v>
      </c>
      <c r="L16" s="7" t="s">
        <v>74</v>
      </c>
      <c r="M16" s="7" t="s">
        <v>74</v>
      </c>
      <c r="N16" s="7" t="s">
        <v>74</v>
      </c>
      <c r="O16" s="7" t="s">
        <v>74</v>
      </c>
      <c r="P16" s="7" t="s">
        <v>74</v>
      </c>
      <c r="Q16" s="7" t="s">
        <v>74</v>
      </c>
      <c r="R16" s="7" t="s">
        <v>74</v>
      </c>
      <c r="S16" s="7" t="s">
        <v>74</v>
      </c>
      <c r="T16" s="7" t="s">
        <v>74</v>
      </c>
      <c r="U16" s="7" t="s">
        <v>74</v>
      </c>
      <c r="V16" s="7" t="s">
        <v>74</v>
      </c>
      <c r="W16" s="7" t="s">
        <v>74</v>
      </c>
      <c r="X16" s="7" t="s">
        <v>74</v>
      </c>
      <c r="Y16" s="7" t="s">
        <v>74</v>
      </c>
      <c r="Z16" s="7" t="s">
        <v>74</v>
      </c>
      <c r="AA16" s="7" t="s">
        <v>74</v>
      </c>
      <c r="AB16" s="7" t="s">
        <v>74</v>
      </c>
      <c r="AC16" s="7" t="s">
        <v>74</v>
      </c>
      <c r="AD16" s="7" t="s">
        <v>74</v>
      </c>
      <c r="AE16" s="7" t="s">
        <v>74</v>
      </c>
      <c r="AF16" s="7" t="s">
        <v>74</v>
      </c>
    </row>
    <row r="17" spans="1:32" s="1" customFormat="1" x14ac:dyDescent="0.15">
      <c r="A17" s="8" t="s">
        <v>69</v>
      </c>
      <c r="B17" s="6">
        <v>16</v>
      </c>
      <c r="C17" s="7" t="s">
        <v>135</v>
      </c>
      <c r="D17" s="7" t="s">
        <v>134</v>
      </c>
      <c r="E17" s="7" t="s">
        <v>154</v>
      </c>
      <c r="F17" s="7" t="s">
        <v>155</v>
      </c>
      <c r="G17" s="7" t="s">
        <v>153</v>
      </c>
      <c r="H17" s="7" t="s">
        <v>152</v>
      </c>
      <c r="I17" s="7" t="s">
        <v>156</v>
      </c>
      <c r="J17" s="7" t="s">
        <v>157</v>
      </c>
      <c r="K17" s="7" t="s">
        <v>158</v>
      </c>
      <c r="L17" s="7" t="s">
        <v>74</v>
      </c>
      <c r="M17" s="7" t="s">
        <v>74</v>
      </c>
      <c r="N17" s="7" t="s">
        <v>74</v>
      </c>
      <c r="O17" s="7" t="s">
        <v>74</v>
      </c>
      <c r="P17" s="7" t="s">
        <v>74</v>
      </c>
      <c r="Q17" s="7" t="s">
        <v>74</v>
      </c>
      <c r="R17" s="7" t="s">
        <v>74</v>
      </c>
      <c r="S17" s="7" t="s">
        <v>74</v>
      </c>
      <c r="T17" s="7" t="s">
        <v>74</v>
      </c>
      <c r="U17" s="7" t="s">
        <v>74</v>
      </c>
      <c r="V17" s="7" t="s">
        <v>74</v>
      </c>
      <c r="W17" s="7" t="s">
        <v>74</v>
      </c>
      <c r="X17" s="7" t="s">
        <v>74</v>
      </c>
      <c r="Y17" s="7" t="s">
        <v>74</v>
      </c>
      <c r="Z17" s="7" t="s">
        <v>74</v>
      </c>
      <c r="AA17" s="7" t="s">
        <v>74</v>
      </c>
      <c r="AB17" s="7" t="s">
        <v>74</v>
      </c>
      <c r="AC17" s="7" t="s">
        <v>74</v>
      </c>
      <c r="AD17" s="7" t="s">
        <v>74</v>
      </c>
      <c r="AE17" s="7" t="s">
        <v>74</v>
      </c>
      <c r="AF17" s="7" t="s">
        <v>74</v>
      </c>
    </row>
    <row r="18" spans="1:32" s="1" customFormat="1" x14ac:dyDescent="0.15">
      <c r="A18" s="8" t="s">
        <v>159</v>
      </c>
      <c r="B18" s="6">
        <v>17</v>
      </c>
      <c r="C18" s="7" t="s">
        <v>74</v>
      </c>
      <c r="D18" s="7" t="s">
        <v>74</v>
      </c>
      <c r="E18" s="7" t="s">
        <v>74</v>
      </c>
      <c r="F18" s="7" t="s">
        <v>74</v>
      </c>
      <c r="G18" s="7" t="s">
        <v>74</v>
      </c>
      <c r="H18" s="7" t="s">
        <v>74</v>
      </c>
      <c r="I18" s="7" t="s">
        <v>74</v>
      </c>
      <c r="J18" s="7" t="s">
        <v>74</v>
      </c>
      <c r="K18" s="7" t="s">
        <v>74</v>
      </c>
      <c r="L18" s="7" t="s">
        <v>74</v>
      </c>
      <c r="M18" s="7" t="s">
        <v>74</v>
      </c>
      <c r="N18" s="7" t="s">
        <v>74</v>
      </c>
      <c r="O18" s="7" t="s">
        <v>74</v>
      </c>
      <c r="P18" s="7" t="s">
        <v>74</v>
      </c>
      <c r="Q18" s="7" t="s">
        <v>74</v>
      </c>
      <c r="R18" s="7" t="s">
        <v>74</v>
      </c>
      <c r="S18" s="7" t="s">
        <v>74</v>
      </c>
      <c r="T18" s="7" t="s">
        <v>74</v>
      </c>
      <c r="U18" s="7" t="s">
        <v>74</v>
      </c>
      <c r="V18" s="7" t="s">
        <v>74</v>
      </c>
      <c r="W18" s="7" t="s">
        <v>74</v>
      </c>
      <c r="X18" s="7" t="s">
        <v>74</v>
      </c>
      <c r="Y18" s="7" t="s">
        <v>74</v>
      </c>
      <c r="Z18" s="7" t="s">
        <v>74</v>
      </c>
      <c r="AA18" s="7" t="s">
        <v>74</v>
      </c>
      <c r="AB18" s="7" t="s">
        <v>74</v>
      </c>
      <c r="AC18" s="7" t="s">
        <v>74</v>
      </c>
      <c r="AD18" s="7" t="s">
        <v>74</v>
      </c>
      <c r="AE18" s="7" t="s">
        <v>74</v>
      </c>
      <c r="AF18" s="7" t="s">
        <v>74</v>
      </c>
    </row>
    <row r="19" spans="1:32" s="1" customFormat="1" x14ac:dyDescent="0.15">
      <c r="A19" s="8" t="s">
        <v>160</v>
      </c>
      <c r="B19" s="6">
        <v>18</v>
      </c>
      <c r="C19" s="7" t="s">
        <v>74</v>
      </c>
      <c r="D19" s="7" t="s">
        <v>74</v>
      </c>
      <c r="E19" s="7" t="s">
        <v>74</v>
      </c>
      <c r="F19" s="7" t="s">
        <v>74</v>
      </c>
      <c r="G19" s="7" t="s">
        <v>74</v>
      </c>
      <c r="H19" s="7" t="s">
        <v>74</v>
      </c>
      <c r="I19" s="7" t="s">
        <v>74</v>
      </c>
      <c r="J19" s="7" t="s">
        <v>74</v>
      </c>
      <c r="K19" s="7" t="s">
        <v>74</v>
      </c>
      <c r="L19" s="7" t="s">
        <v>74</v>
      </c>
      <c r="M19" s="7" t="s">
        <v>74</v>
      </c>
      <c r="N19" s="7" t="s">
        <v>74</v>
      </c>
      <c r="O19" s="7" t="s">
        <v>74</v>
      </c>
      <c r="P19" s="7" t="s">
        <v>74</v>
      </c>
      <c r="Q19" s="7" t="s">
        <v>74</v>
      </c>
      <c r="R19" s="7" t="s">
        <v>74</v>
      </c>
      <c r="S19" s="7" t="s">
        <v>74</v>
      </c>
      <c r="T19" s="7" t="s">
        <v>74</v>
      </c>
      <c r="U19" s="7" t="s">
        <v>74</v>
      </c>
      <c r="V19" s="7" t="s">
        <v>74</v>
      </c>
      <c r="W19" s="7" t="s">
        <v>74</v>
      </c>
      <c r="X19" s="7" t="s">
        <v>74</v>
      </c>
      <c r="Y19" s="7" t="s">
        <v>74</v>
      </c>
      <c r="Z19" s="7" t="s">
        <v>74</v>
      </c>
      <c r="AA19" s="7" t="s">
        <v>74</v>
      </c>
      <c r="AB19" s="7" t="s">
        <v>74</v>
      </c>
      <c r="AC19" s="7" t="s">
        <v>74</v>
      </c>
      <c r="AD19" s="7" t="s">
        <v>74</v>
      </c>
      <c r="AE19" s="7" t="s">
        <v>74</v>
      </c>
      <c r="AF19" s="7" t="s">
        <v>74</v>
      </c>
    </row>
    <row r="20" spans="1:32" s="1" customFormat="1" x14ac:dyDescent="0.15">
      <c r="A20" s="8" t="s">
        <v>161</v>
      </c>
      <c r="B20" s="6">
        <v>19</v>
      </c>
      <c r="C20" s="7" t="s">
        <v>74</v>
      </c>
      <c r="D20" s="7" t="s">
        <v>74</v>
      </c>
      <c r="E20" s="7" t="s">
        <v>74</v>
      </c>
      <c r="F20" s="7" t="s">
        <v>74</v>
      </c>
      <c r="G20" s="7" t="s">
        <v>74</v>
      </c>
      <c r="H20" s="7" t="s">
        <v>74</v>
      </c>
      <c r="I20" s="7" t="s">
        <v>74</v>
      </c>
      <c r="J20" s="7" t="s">
        <v>74</v>
      </c>
      <c r="K20" s="7" t="s">
        <v>74</v>
      </c>
      <c r="L20" s="7" t="s">
        <v>74</v>
      </c>
      <c r="M20" s="7" t="s">
        <v>74</v>
      </c>
      <c r="N20" s="7" t="s">
        <v>74</v>
      </c>
      <c r="O20" s="7" t="s">
        <v>74</v>
      </c>
      <c r="P20" s="7" t="s">
        <v>74</v>
      </c>
      <c r="Q20" s="7" t="s">
        <v>74</v>
      </c>
      <c r="R20" s="7" t="s">
        <v>74</v>
      </c>
      <c r="S20" s="7" t="s">
        <v>74</v>
      </c>
      <c r="T20" s="7" t="s">
        <v>74</v>
      </c>
      <c r="U20" s="7" t="s">
        <v>74</v>
      </c>
      <c r="V20" s="7" t="s">
        <v>74</v>
      </c>
      <c r="W20" s="7" t="s">
        <v>74</v>
      </c>
      <c r="X20" s="7" t="s">
        <v>74</v>
      </c>
      <c r="Y20" s="7" t="s">
        <v>74</v>
      </c>
      <c r="Z20" s="7" t="s">
        <v>74</v>
      </c>
      <c r="AA20" s="7" t="s">
        <v>74</v>
      </c>
      <c r="AB20" s="7" t="s">
        <v>74</v>
      </c>
      <c r="AC20" s="7" t="s">
        <v>74</v>
      </c>
      <c r="AD20" s="7" t="s">
        <v>74</v>
      </c>
      <c r="AE20" s="7" t="s">
        <v>74</v>
      </c>
      <c r="AF20" s="7" t="s">
        <v>74</v>
      </c>
    </row>
    <row r="21" spans="1:32" s="1" customFormat="1" x14ac:dyDescent="0.15">
      <c r="A21" s="8" t="s">
        <v>162</v>
      </c>
      <c r="B21" s="6">
        <v>20</v>
      </c>
      <c r="C21" s="7" t="s">
        <v>74</v>
      </c>
      <c r="D21" s="7" t="s">
        <v>74</v>
      </c>
      <c r="E21" s="7" t="s">
        <v>74</v>
      </c>
      <c r="F21" s="7" t="s">
        <v>74</v>
      </c>
      <c r="G21" s="7" t="s">
        <v>74</v>
      </c>
      <c r="H21" s="7" t="s">
        <v>74</v>
      </c>
      <c r="I21" s="7" t="s">
        <v>74</v>
      </c>
      <c r="J21" s="7" t="s">
        <v>74</v>
      </c>
      <c r="K21" s="7" t="s">
        <v>74</v>
      </c>
      <c r="L21" s="7" t="s">
        <v>74</v>
      </c>
      <c r="M21" s="7" t="s">
        <v>74</v>
      </c>
      <c r="N21" s="7" t="s">
        <v>74</v>
      </c>
      <c r="O21" s="7" t="s">
        <v>74</v>
      </c>
      <c r="P21" s="7" t="s">
        <v>74</v>
      </c>
      <c r="Q21" s="7" t="s">
        <v>74</v>
      </c>
      <c r="R21" s="7" t="s">
        <v>74</v>
      </c>
      <c r="S21" s="7" t="s">
        <v>74</v>
      </c>
      <c r="T21" s="7" t="s">
        <v>74</v>
      </c>
      <c r="U21" s="7" t="s">
        <v>74</v>
      </c>
      <c r="V21" s="7" t="s">
        <v>74</v>
      </c>
      <c r="W21" s="7" t="s">
        <v>74</v>
      </c>
      <c r="X21" s="7" t="s">
        <v>74</v>
      </c>
      <c r="Y21" s="7" t="s">
        <v>74</v>
      </c>
      <c r="Z21" s="7" t="s">
        <v>74</v>
      </c>
      <c r="AA21" s="7" t="s">
        <v>74</v>
      </c>
      <c r="AB21" s="7" t="s">
        <v>74</v>
      </c>
      <c r="AC21" s="7" t="s">
        <v>74</v>
      </c>
      <c r="AD21" s="7" t="s">
        <v>74</v>
      </c>
      <c r="AE21" s="7" t="s">
        <v>74</v>
      </c>
      <c r="AF21" s="7" t="s">
        <v>74</v>
      </c>
    </row>
    <row r="22" spans="1:32" s="1" customFormat="1" x14ac:dyDescent="0.15">
      <c r="A22" s="8" t="s">
        <v>163</v>
      </c>
      <c r="B22" s="6">
        <v>21</v>
      </c>
      <c r="C22" s="7" t="s">
        <v>74</v>
      </c>
      <c r="D22" s="7" t="s">
        <v>74</v>
      </c>
      <c r="E22" s="7" t="s">
        <v>74</v>
      </c>
      <c r="F22" s="7" t="s">
        <v>74</v>
      </c>
      <c r="G22" s="7" t="s">
        <v>74</v>
      </c>
      <c r="H22" s="7" t="s">
        <v>74</v>
      </c>
      <c r="I22" s="7" t="s">
        <v>74</v>
      </c>
      <c r="J22" s="7" t="s">
        <v>74</v>
      </c>
      <c r="K22" s="7" t="s">
        <v>74</v>
      </c>
      <c r="L22" s="7" t="s">
        <v>74</v>
      </c>
      <c r="M22" s="7" t="s">
        <v>74</v>
      </c>
      <c r="N22" s="7" t="s">
        <v>74</v>
      </c>
      <c r="O22" s="7" t="s">
        <v>74</v>
      </c>
      <c r="P22" s="7" t="s">
        <v>74</v>
      </c>
      <c r="Q22" s="7" t="s">
        <v>74</v>
      </c>
      <c r="R22" s="7" t="s">
        <v>74</v>
      </c>
      <c r="S22" s="7" t="s">
        <v>74</v>
      </c>
      <c r="T22" s="7" t="s">
        <v>74</v>
      </c>
      <c r="U22" s="7" t="s">
        <v>74</v>
      </c>
      <c r="V22" s="7" t="s">
        <v>74</v>
      </c>
      <c r="W22" s="7" t="s">
        <v>74</v>
      </c>
      <c r="X22" s="7" t="s">
        <v>74</v>
      </c>
      <c r="Y22" s="7" t="s">
        <v>74</v>
      </c>
      <c r="Z22" s="7" t="s">
        <v>74</v>
      </c>
      <c r="AA22" s="7" t="s">
        <v>74</v>
      </c>
      <c r="AB22" s="7" t="s">
        <v>74</v>
      </c>
      <c r="AC22" s="7" t="s">
        <v>74</v>
      </c>
      <c r="AD22" s="7" t="s">
        <v>74</v>
      </c>
      <c r="AE22" s="7" t="s">
        <v>74</v>
      </c>
      <c r="AF22" s="7" t="s">
        <v>74</v>
      </c>
    </row>
    <row r="23" spans="1:32" s="1" customFormat="1" x14ac:dyDescent="0.15">
      <c r="A23" s="8" t="s">
        <v>164</v>
      </c>
      <c r="B23" s="6">
        <v>22</v>
      </c>
      <c r="C23" s="7" t="s">
        <v>74</v>
      </c>
      <c r="D23" s="7" t="s">
        <v>74</v>
      </c>
      <c r="E23" s="7" t="s">
        <v>74</v>
      </c>
      <c r="F23" s="7" t="s">
        <v>74</v>
      </c>
      <c r="G23" s="7" t="s">
        <v>74</v>
      </c>
      <c r="H23" s="7" t="s">
        <v>74</v>
      </c>
      <c r="I23" s="7" t="s">
        <v>74</v>
      </c>
      <c r="J23" s="7" t="s">
        <v>74</v>
      </c>
      <c r="K23" s="7" t="s">
        <v>74</v>
      </c>
      <c r="L23" s="7" t="s">
        <v>74</v>
      </c>
      <c r="M23" s="7" t="s">
        <v>74</v>
      </c>
      <c r="N23" s="7" t="s">
        <v>74</v>
      </c>
      <c r="O23" s="7" t="s">
        <v>74</v>
      </c>
      <c r="P23" s="7" t="s">
        <v>74</v>
      </c>
      <c r="Q23" s="7" t="s">
        <v>74</v>
      </c>
      <c r="R23" s="7" t="s">
        <v>74</v>
      </c>
      <c r="S23" s="7" t="s">
        <v>74</v>
      </c>
      <c r="T23" s="7" t="s">
        <v>74</v>
      </c>
      <c r="U23" s="7" t="s">
        <v>74</v>
      </c>
      <c r="V23" s="7" t="s">
        <v>74</v>
      </c>
      <c r="W23" s="7" t="s">
        <v>74</v>
      </c>
      <c r="X23" s="7" t="s">
        <v>74</v>
      </c>
      <c r="Y23" s="7" t="s">
        <v>74</v>
      </c>
      <c r="Z23" s="7" t="s">
        <v>74</v>
      </c>
      <c r="AA23" s="7" t="s">
        <v>74</v>
      </c>
      <c r="AB23" s="7" t="s">
        <v>74</v>
      </c>
      <c r="AC23" s="7" t="s">
        <v>74</v>
      </c>
      <c r="AD23" s="7" t="s">
        <v>74</v>
      </c>
      <c r="AE23" s="7" t="s">
        <v>74</v>
      </c>
      <c r="AF23" s="7" t="s">
        <v>74</v>
      </c>
    </row>
    <row r="24" spans="1:32" s="1" customFormat="1" x14ac:dyDescent="0.15">
      <c r="A24" s="8" t="s">
        <v>165</v>
      </c>
      <c r="B24" s="6">
        <v>23</v>
      </c>
      <c r="C24" s="7" t="s">
        <v>74</v>
      </c>
      <c r="D24" s="7" t="s">
        <v>74</v>
      </c>
      <c r="E24" s="7" t="s">
        <v>74</v>
      </c>
      <c r="F24" s="7" t="s">
        <v>74</v>
      </c>
      <c r="G24" s="7" t="s">
        <v>74</v>
      </c>
      <c r="H24" s="7" t="s">
        <v>74</v>
      </c>
      <c r="I24" s="7" t="s">
        <v>74</v>
      </c>
      <c r="J24" s="7" t="s">
        <v>74</v>
      </c>
      <c r="K24" s="7" t="s">
        <v>74</v>
      </c>
      <c r="L24" s="7" t="s">
        <v>74</v>
      </c>
      <c r="M24" s="7" t="s">
        <v>74</v>
      </c>
      <c r="N24" s="7" t="s">
        <v>74</v>
      </c>
      <c r="O24" s="7" t="s">
        <v>74</v>
      </c>
      <c r="P24" s="7" t="s">
        <v>74</v>
      </c>
      <c r="Q24" s="7" t="s">
        <v>74</v>
      </c>
      <c r="R24" s="7" t="s">
        <v>74</v>
      </c>
      <c r="S24" s="7" t="s">
        <v>74</v>
      </c>
      <c r="T24" s="7" t="s">
        <v>74</v>
      </c>
      <c r="U24" s="7" t="s">
        <v>74</v>
      </c>
      <c r="V24" s="7" t="s">
        <v>74</v>
      </c>
      <c r="W24" s="7" t="s">
        <v>74</v>
      </c>
      <c r="X24" s="7" t="s">
        <v>74</v>
      </c>
      <c r="Y24" s="7" t="s">
        <v>74</v>
      </c>
      <c r="Z24" s="7" t="s">
        <v>74</v>
      </c>
      <c r="AA24" s="7" t="s">
        <v>74</v>
      </c>
      <c r="AB24" s="7" t="s">
        <v>74</v>
      </c>
      <c r="AC24" s="7" t="s">
        <v>74</v>
      </c>
      <c r="AD24" s="7" t="s">
        <v>74</v>
      </c>
      <c r="AE24" s="7" t="s">
        <v>74</v>
      </c>
      <c r="AF24" s="7" t="s">
        <v>74</v>
      </c>
    </row>
    <row r="25" spans="1:32" s="1" customFormat="1" x14ac:dyDescent="0.15">
      <c r="A25" s="9" t="s">
        <v>73</v>
      </c>
      <c r="B25" s="6">
        <v>30</v>
      </c>
      <c r="C25" s="7" t="s">
        <v>74</v>
      </c>
      <c r="D25" s="7" t="s">
        <v>74</v>
      </c>
      <c r="E25" s="7" t="s">
        <v>74</v>
      </c>
      <c r="F25" s="7" t="s">
        <v>74</v>
      </c>
      <c r="G25" s="7" t="s">
        <v>74</v>
      </c>
      <c r="H25" s="7" t="s">
        <v>74</v>
      </c>
      <c r="I25" s="7" t="s">
        <v>74</v>
      </c>
      <c r="J25" s="7" t="s">
        <v>74</v>
      </c>
      <c r="K25" s="7" t="s">
        <v>74</v>
      </c>
      <c r="L25" s="7" t="s">
        <v>74</v>
      </c>
      <c r="M25" s="7" t="s">
        <v>74</v>
      </c>
      <c r="N25" s="7" t="s">
        <v>74</v>
      </c>
      <c r="O25" s="7" t="s">
        <v>74</v>
      </c>
      <c r="P25" s="7" t="s">
        <v>74</v>
      </c>
      <c r="Q25" s="7" t="s">
        <v>74</v>
      </c>
      <c r="R25" s="7" t="s">
        <v>74</v>
      </c>
      <c r="S25" s="7" t="s">
        <v>74</v>
      </c>
      <c r="T25" s="7" t="s">
        <v>74</v>
      </c>
      <c r="U25" s="7" t="s">
        <v>74</v>
      </c>
      <c r="V25" s="7" t="s">
        <v>74</v>
      </c>
      <c r="W25" s="7" t="s">
        <v>74</v>
      </c>
      <c r="X25" s="7" t="s">
        <v>74</v>
      </c>
      <c r="Y25" s="7" t="s">
        <v>74</v>
      </c>
      <c r="Z25" s="7" t="s">
        <v>74</v>
      </c>
      <c r="AA25" s="7" t="s">
        <v>74</v>
      </c>
      <c r="AB25" s="7" t="s">
        <v>74</v>
      </c>
      <c r="AC25" s="7" t="s">
        <v>74</v>
      </c>
      <c r="AD25" s="7" t="s">
        <v>74</v>
      </c>
      <c r="AE25" s="7" t="s">
        <v>74</v>
      </c>
      <c r="AF25" s="7" t="s">
        <v>74</v>
      </c>
    </row>
    <row r="26" spans="1:32" s="1" customFormat="1" x14ac:dyDescent="0.15">
      <c r="A26" s="10" t="s">
        <v>166</v>
      </c>
      <c r="B26" s="6">
        <v>31</v>
      </c>
      <c r="C26" s="7" t="s">
        <v>74</v>
      </c>
      <c r="D26" s="7" t="s">
        <v>74</v>
      </c>
      <c r="E26" s="7" t="s">
        <v>74</v>
      </c>
      <c r="F26" s="7" t="s">
        <v>74</v>
      </c>
      <c r="G26" s="7" t="s">
        <v>74</v>
      </c>
      <c r="H26" s="7" t="s">
        <v>74</v>
      </c>
      <c r="I26" s="7" t="s">
        <v>74</v>
      </c>
      <c r="J26" s="7" t="s">
        <v>74</v>
      </c>
      <c r="K26" s="7" t="s">
        <v>74</v>
      </c>
      <c r="L26" s="7" t="s">
        <v>74</v>
      </c>
      <c r="M26" s="7" t="s">
        <v>74</v>
      </c>
      <c r="N26" s="7" t="s">
        <v>74</v>
      </c>
      <c r="O26" s="7" t="s">
        <v>74</v>
      </c>
      <c r="P26" s="7" t="s">
        <v>74</v>
      </c>
      <c r="Q26" s="7" t="s">
        <v>74</v>
      </c>
      <c r="R26" s="7" t="s">
        <v>74</v>
      </c>
      <c r="S26" s="7" t="s">
        <v>74</v>
      </c>
      <c r="T26" s="7" t="s">
        <v>74</v>
      </c>
      <c r="U26" s="7" t="s">
        <v>74</v>
      </c>
      <c r="V26" s="7" t="s">
        <v>74</v>
      </c>
      <c r="W26" s="7" t="s">
        <v>74</v>
      </c>
      <c r="X26" s="7" t="s">
        <v>74</v>
      </c>
      <c r="Y26" s="7" t="s">
        <v>74</v>
      </c>
      <c r="Z26" s="7" t="s">
        <v>74</v>
      </c>
      <c r="AA26" s="7" t="s">
        <v>74</v>
      </c>
      <c r="AB26" s="7" t="s">
        <v>74</v>
      </c>
      <c r="AC26" s="7" t="s">
        <v>74</v>
      </c>
      <c r="AD26" s="7" t="s">
        <v>74</v>
      </c>
      <c r="AE26" s="7" t="s">
        <v>74</v>
      </c>
      <c r="AF26" s="7" t="s">
        <v>74</v>
      </c>
    </row>
    <row r="27" spans="1:32" s="1" customFormat="1" x14ac:dyDescent="0.15">
      <c r="A27" s="10" t="s">
        <v>167</v>
      </c>
      <c r="B27" s="6">
        <v>32</v>
      </c>
      <c r="C27" s="7" t="s">
        <v>74</v>
      </c>
      <c r="D27" s="7" t="s">
        <v>74</v>
      </c>
      <c r="E27" s="7" t="s">
        <v>74</v>
      </c>
      <c r="F27" s="7" t="s">
        <v>74</v>
      </c>
      <c r="G27" s="7" t="s">
        <v>74</v>
      </c>
      <c r="H27" s="7" t="s">
        <v>74</v>
      </c>
      <c r="I27" s="7" t="s">
        <v>74</v>
      </c>
      <c r="J27" s="7" t="s">
        <v>74</v>
      </c>
      <c r="K27" s="7" t="s">
        <v>74</v>
      </c>
      <c r="L27" s="7" t="s">
        <v>74</v>
      </c>
      <c r="M27" s="7" t="s">
        <v>74</v>
      </c>
      <c r="N27" s="7" t="s">
        <v>74</v>
      </c>
      <c r="O27" s="7" t="s">
        <v>74</v>
      </c>
      <c r="P27" s="7" t="s">
        <v>74</v>
      </c>
      <c r="Q27" s="7" t="s">
        <v>74</v>
      </c>
      <c r="R27" s="7" t="s">
        <v>74</v>
      </c>
      <c r="S27" s="7" t="s">
        <v>74</v>
      </c>
      <c r="T27" s="7" t="s">
        <v>74</v>
      </c>
      <c r="U27" s="7" t="s">
        <v>74</v>
      </c>
      <c r="V27" s="7" t="s">
        <v>74</v>
      </c>
      <c r="W27" s="7" t="s">
        <v>74</v>
      </c>
      <c r="X27" s="7" t="s">
        <v>74</v>
      </c>
      <c r="Y27" s="7" t="s">
        <v>74</v>
      </c>
      <c r="Z27" s="7" t="s">
        <v>74</v>
      </c>
      <c r="AA27" s="7" t="s">
        <v>74</v>
      </c>
      <c r="AB27" s="7" t="s">
        <v>74</v>
      </c>
      <c r="AC27" s="7" t="s">
        <v>74</v>
      </c>
      <c r="AD27" s="7" t="s">
        <v>74</v>
      </c>
      <c r="AE27" s="7" t="s">
        <v>74</v>
      </c>
      <c r="AF27" s="7" t="s">
        <v>74</v>
      </c>
    </row>
    <row r="28" spans="1:32" s="1" customFormat="1" x14ac:dyDescent="0.15">
      <c r="A28" s="10" t="s">
        <v>168</v>
      </c>
      <c r="B28" s="6">
        <v>33</v>
      </c>
      <c r="C28" s="7" t="s">
        <v>74</v>
      </c>
      <c r="D28" s="7" t="s">
        <v>74</v>
      </c>
      <c r="E28" s="7" t="s">
        <v>74</v>
      </c>
      <c r="F28" s="7" t="s">
        <v>74</v>
      </c>
      <c r="G28" s="7" t="s">
        <v>74</v>
      </c>
      <c r="H28" s="7" t="s">
        <v>74</v>
      </c>
      <c r="I28" s="7" t="s">
        <v>74</v>
      </c>
      <c r="J28" s="7" t="s">
        <v>74</v>
      </c>
      <c r="K28" s="7" t="s">
        <v>74</v>
      </c>
      <c r="L28" s="7" t="s">
        <v>74</v>
      </c>
      <c r="M28" s="7" t="s">
        <v>74</v>
      </c>
      <c r="N28" s="7" t="s">
        <v>74</v>
      </c>
      <c r="O28" s="7" t="s">
        <v>74</v>
      </c>
      <c r="P28" s="7" t="s">
        <v>74</v>
      </c>
      <c r="Q28" s="7" t="s">
        <v>74</v>
      </c>
      <c r="R28" s="7" t="s">
        <v>74</v>
      </c>
      <c r="S28" s="7" t="s">
        <v>74</v>
      </c>
      <c r="T28" s="7" t="s">
        <v>74</v>
      </c>
      <c r="U28" s="7" t="s">
        <v>74</v>
      </c>
      <c r="V28" s="7" t="s">
        <v>74</v>
      </c>
      <c r="W28" s="7" t="s">
        <v>74</v>
      </c>
      <c r="X28" s="7" t="s">
        <v>74</v>
      </c>
      <c r="Y28" s="7" t="s">
        <v>74</v>
      </c>
      <c r="Z28" s="7" t="s">
        <v>74</v>
      </c>
      <c r="AA28" s="7" t="s">
        <v>74</v>
      </c>
      <c r="AB28" s="7" t="s">
        <v>74</v>
      </c>
      <c r="AC28" s="7" t="s">
        <v>74</v>
      </c>
      <c r="AD28" s="7" t="s">
        <v>74</v>
      </c>
      <c r="AE28" s="7" t="s">
        <v>74</v>
      </c>
      <c r="AF28" s="7" t="s">
        <v>74</v>
      </c>
    </row>
    <row r="29" spans="1:32" s="1" customFormat="1" x14ac:dyDescent="0.15">
      <c r="A29" s="10" t="s">
        <v>169</v>
      </c>
      <c r="B29" s="6">
        <v>34</v>
      </c>
      <c r="C29" s="7" t="s">
        <v>74</v>
      </c>
      <c r="D29" s="7" t="s">
        <v>74</v>
      </c>
      <c r="E29" s="7" t="s">
        <v>74</v>
      </c>
      <c r="F29" s="7" t="s">
        <v>74</v>
      </c>
      <c r="G29" s="7" t="s">
        <v>74</v>
      </c>
      <c r="H29" s="7" t="s">
        <v>74</v>
      </c>
      <c r="I29" s="7" t="s">
        <v>74</v>
      </c>
      <c r="J29" s="7" t="s">
        <v>74</v>
      </c>
      <c r="K29" s="7" t="s">
        <v>74</v>
      </c>
      <c r="L29" s="7" t="s">
        <v>74</v>
      </c>
      <c r="M29" s="7" t="s">
        <v>74</v>
      </c>
      <c r="N29" s="7" t="s">
        <v>74</v>
      </c>
      <c r="O29" s="7" t="s">
        <v>74</v>
      </c>
      <c r="P29" s="7" t="s">
        <v>74</v>
      </c>
      <c r="Q29" s="7" t="s">
        <v>74</v>
      </c>
      <c r="R29" s="7" t="s">
        <v>74</v>
      </c>
      <c r="S29" s="7" t="s">
        <v>74</v>
      </c>
      <c r="T29" s="7" t="s">
        <v>74</v>
      </c>
      <c r="U29" s="7" t="s">
        <v>74</v>
      </c>
      <c r="V29" s="7" t="s">
        <v>74</v>
      </c>
      <c r="W29" s="7" t="s">
        <v>74</v>
      </c>
      <c r="X29" s="7" t="s">
        <v>74</v>
      </c>
      <c r="Y29" s="7" t="s">
        <v>74</v>
      </c>
      <c r="Z29" s="7" t="s">
        <v>74</v>
      </c>
      <c r="AA29" s="7" t="s">
        <v>74</v>
      </c>
      <c r="AB29" s="7" t="s">
        <v>74</v>
      </c>
      <c r="AC29" s="7" t="s">
        <v>74</v>
      </c>
      <c r="AD29" s="7" t="s">
        <v>74</v>
      </c>
      <c r="AE29" s="7" t="s">
        <v>74</v>
      </c>
      <c r="AF29" s="7" t="s">
        <v>74</v>
      </c>
    </row>
    <row r="30" spans="1:32" s="1" customFormat="1" x14ac:dyDescent="0.15">
      <c r="A30" s="10" t="s">
        <v>170</v>
      </c>
      <c r="B30" s="6">
        <v>35</v>
      </c>
      <c r="C30" s="7" t="s">
        <v>74</v>
      </c>
      <c r="D30" s="7" t="s">
        <v>74</v>
      </c>
      <c r="E30" s="7" t="s">
        <v>74</v>
      </c>
      <c r="F30" s="7" t="s">
        <v>74</v>
      </c>
      <c r="G30" s="7" t="s">
        <v>74</v>
      </c>
      <c r="H30" s="7" t="s">
        <v>74</v>
      </c>
      <c r="I30" s="7" t="s">
        <v>74</v>
      </c>
      <c r="J30" s="7" t="s">
        <v>74</v>
      </c>
      <c r="K30" s="7" t="s">
        <v>74</v>
      </c>
      <c r="L30" s="7" t="s">
        <v>74</v>
      </c>
      <c r="M30" s="7" t="s">
        <v>74</v>
      </c>
      <c r="N30" s="7" t="s">
        <v>74</v>
      </c>
      <c r="O30" s="7" t="s">
        <v>74</v>
      </c>
      <c r="P30" s="7" t="s">
        <v>74</v>
      </c>
      <c r="Q30" s="7" t="s">
        <v>74</v>
      </c>
      <c r="R30" s="7" t="s">
        <v>74</v>
      </c>
      <c r="S30" s="7" t="s">
        <v>74</v>
      </c>
      <c r="T30" s="7" t="s">
        <v>74</v>
      </c>
      <c r="U30" s="7" t="s">
        <v>74</v>
      </c>
      <c r="V30" s="7" t="s">
        <v>74</v>
      </c>
      <c r="W30" s="7" t="s">
        <v>74</v>
      </c>
      <c r="X30" s="7" t="s">
        <v>74</v>
      </c>
      <c r="Y30" s="7" t="s">
        <v>74</v>
      </c>
      <c r="Z30" s="7" t="s">
        <v>74</v>
      </c>
      <c r="AA30" s="7" t="s">
        <v>74</v>
      </c>
      <c r="AB30" s="7" t="s">
        <v>74</v>
      </c>
      <c r="AC30" s="7" t="s">
        <v>74</v>
      </c>
      <c r="AD30" s="7" t="s">
        <v>74</v>
      </c>
      <c r="AE30" s="7" t="s">
        <v>74</v>
      </c>
      <c r="AF30" s="7" t="s">
        <v>74</v>
      </c>
    </row>
    <row r="31" spans="1:32" s="1" customFormat="1" x14ac:dyDescent="0.15">
      <c r="A31" s="10" t="s">
        <v>171</v>
      </c>
      <c r="B31" s="6">
        <v>36</v>
      </c>
      <c r="C31" s="7" t="s">
        <v>74</v>
      </c>
      <c r="D31" s="7" t="s">
        <v>74</v>
      </c>
      <c r="E31" s="7" t="s">
        <v>74</v>
      </c>
      <c r="F31" s="7" t="s">
        <v>74</v>
      </c>
      <c r="G31" s="7" t="s">
        <v>74</v>
      </c>
      <c r="H31" s="7" t="s">
        <v>74</v>
      </c>
      <c r="I31" s="7" t="s">
        <v>74</v>
      </c>
      <c r="J31" s="7" t="s">
        <v>74</v>
      </c>
      <c r="K31" s="7" t="s">
        <v>74</v>
      </c>
      <c r="L31" s="7" t="s">
        <v>74</v>
      </c>
      <c r="M31" s="7" t="s">
        <v>74</v>
      </c>
      <c r="N31" s="7" t="s">
        <v>74</v>
      </c>
      <c r="O31" s="7" t="s">
        <v>74</v>
      </c>
      <c r="P31" s="7" t="s">
        <v>74</v>
      </c>
      <c r="Q31" s="7" t="s">
        <v>74</v>
      </c>
      <c r="R31" s="7" t="s">
        <v>74</v>
      </c>
      <c r="S31" s="7" t="s">
        <v>74</v>
      </c>
      <c r="T31" s="7" t="s">
        <v>74</v>
      </c>
      <c r="U31" s="7" t="s">
        <v>74</v>
      </c>
      <c r="V31" s="7" t="s">
        <v>74</v>
      </c>
      <c r="W31" s="7" t="s">
        <v>74</v>
      </c>
      <c r="X31" s="7" t="s">
        <v>74</v>
      </c>
      <c r="Y31" s="7" t="s">
        <v>74</v>
      </c>
      <c r="Z31" s="7" t="s">
        <v>74</v>
      </c>
      <c r="AA31" s="7" t="s">
        <v>74</v>
      </c>
      <c r="AB31" s="7" t="s">
        <v>74</v>
      </c>
      <c r="AC31" s="7" t="s">
        <v>74</v>
      </c>
      <c r="AD31" s="7" t="s">
        <v>74</v>
      </c>
      <c r="AE31" s="7" t="s">
        <v>74</v>
      </c>
      <c r="AF31" s="7" t="s">
        <v>74</v>
      </c>
    </row>
    <row r="32" spans="1:32" s="1" customFormat="1" x14ac:dyDescent="0.15">
      <c r="A32" s="10" t="s">
        <v>172</v>
      </c>
      <c r="B32" s="6">
        <v>37</v>
      </c>
      <c r="C32" s="7" t="s">
        <v>74</v>
      </c>
      <c r="D32" s="7" t="s">
        <v>74</v>
      </c>
      <c r="E32" s="7" t="s">
        <v>74</v>
      </c>
      <c r="F32" s="7" t="s">
        <v>74</v>
      </c>
      <c r="G32" s="7" t="s">
        <v>74</v>
      </c>
      <c r="H32" s="7" t="s">
        <v>74</v>
      </c>
      <c r="I32" s="7" t="s">
        <v>74</v>
      </c>
      <c r="J32" s="7" t="s">
        <v>74</v>
      </c>
      <c r="K32" s="7" t="s">
        <v>74</v>
      </c>
      <c r="L32" s="7" t="s">
        <v>74</v>
      </c>
      <c r="M32" s="7" t="s">
        <v>74</v>
      </c>
      <c r="N32" s="7" t="s">
        <v>74</v>
      </c>
      <c r="O32" s="7" t="s">
        <v>74</v>
      </c>
      <c r="P32" s="7" t="s">
        <v>74</v>
      </c>
      <c r="Q32" s="7" t="s">
        <v>74</v>
      </c>
      <c r="R32" s="7" t="s">
        <v>74</v>
      </c>
      <c r="S32" s="7" t="s">
        <v>74</v>
      </c>
      <c r="T32" s="7" t="s">
        <v>74</v>
      </c>
      <c r="U32" s="7" t="s">
        <v>74</v>
      </c>
      <c r="V32" s="7" t="s">
        <v>74</v>
      </c>
      <c r="W32" s="7" t="s">
        <v>74</v>
      </c>
      <c r="X32" s="7" t="s">
        <v>74</v>
      </c>
      <c r="Y32" s="7" t="s">
        <v>74</v>
      </c>
      <c r="Z32" s="7" t="s">
        <v>74</v>
      </c>
      <c r="AA32" s="7" t="s">
        <v>74</v>
      </c>
      <c r="AB32" s="7" t="s">
        <v>74</v>
      </c>
      <c r="AC32" s="7" t="s">
        <v>74</v>
      </c>
      <c r="AD32" s="7" t="s">
        <v>74</v>
      </c>
      <c r="AE32" s="7" t="s">
        <v>74</v>
      </c>
      <c r="AF32" s="7" t="s">
        <v>74</v>
      </c>
    </row>
    <row r="33" spans="1:32" s="1" customFormat="1" x14ac:dyDescent="0.15">
      <c r="A33" s="10" t="s">
        <v>173</v>
      </c>
      <c r="B33" s="6">
        <v>38</v>
      </c>
      <c r="C33" s="7" t="s">
        <v>74</v>
      </c>
      <c r="D33" s="7" t="s">
        <v>74</v>
      </c>
      <c r="E33" s="7" t="s">
        <v>74</v>
      </c>
      <c r="F33" s="7" t="s">
        <v>74</v>
      </c>
      <c r="G33" s="7" t="s">
        <v>74</v>
      </c>
      <c r="H33" s="7" t="s">
        <v>74</v>
      </c>
      <c r="I33" s="7" t="s">
        <v>74</v>
      </c>
      <c r="J33" s="7" t="s">
        <v>74</v>
      </c>
      <c r="K33" s="7" t="s">
        <v>74</v>
      </c>
      <c r="L33" s="7" t="s">
        <v>74</v>
      </c>
      <c r="M33" s="7" t="s">
        <v>74</v>
      </c>
      <c r="N33" s="7" t="s">
        <v>74</v>
      </c>
      <c r="O33" s="7" t="s">
        <v>74</v>
      </c>
      <c r="P33" s="7" t="s">
        <v>74</v>
      </c>
      <c r="Q33" s="7" t="s">
        <v>74</v>
      </c>
      <c r="R33" s="7" t="s">
        <v>74</v>
      </c>
      <c r="S33" s="7" t="s">
        <v>74</v>
      </c>
      <c r="T33" s="7" t="s">
        <v>74</v>
      </c>
      <c r="U33" s="7" t="s">
        <v>74</v>
      </c>
      <c r="V33" s="7" t="s">
        <v>74</v>
      </c>
      <c r="W33" s="7" t="s">
        <v>74</v>
      </c>
      <c r="X33" s="7" t="s">
        <v>74</v>
      </c>
      <c r="Y33" s="7" t="s">
        <v>74</v>
      </c>
      <c r="Z33" s="7" t="s">
        <v>74</v>
      </c>
      <c r="AA33" s="7" t="s">
        <v>74</v>
      </c>
      <c r="AB33" s="7" t="s">
        <v>74</v>
      </c>
      <c r="AC33" s="7" t="s">
        <v>74</v>
      </c>
      <c r="AD33" s="7" t="s">
        <v>74</v>
      </c>
      <c r="AE33" s="7" t="s">
        <v>74</v>
      </c>
      <c r="AF33" s="7" t="s">
        <v>74</v>
      </c>
    </row>
    <row r="34" spans="1:32" s="1" customFormat="1" x14ac:dyDescent="0.15">
      <c r="A34" s="10" t="s">
        <v>174</v>
      </c>
      <c r="B34" s="6">
        <v>39</v>
      </c>
      <c r="C34" s="7" t="s">
        <v>74</v>
      </c>
      <c r="D34" s="7" t="s">
        <v>74</v>
      </c>
      <c r="E34" s="7" t="s">
        <v>74</v>
      </c>
      <c r="F34" s="7" t="s">
        <v>74</v>
      </c>
      <c r="G34" s="7" t="s">
        <v>74</v>
      </c>
      <c r="H34" s="7" t="s">
        <v>74</v>
      </c>
      <c r="I34" s="7" t="s">
        <v>74</v>
      </c>
      <c r="J34" s="7" t="s">
        <v>74</v>
      </c>
      <c r="K34" s="7" t="s">
        <v>74</v>
      </c>
      <c r="L34" s="7" t="s">
        <v>74</v>
      </c>
      <c r="M34" s="7" t="s">
        <v>74</v>
      </c>
      <c r="N34" s="7" t="s">
        <v>74</v>
      </c>
      <c r="O34" s="7" t="s">
        <v>74</v>
      </c>
      <c r="P34" s="7" t="s">
        <v>74</v>
      </c>
      <c r="Q34" s="7" t="s">
        <v>74</v>
      </c>
      <c r="R34" s="7" t="s">
        <v>74</v>
      </c>
      <c r="S34" s="7" t="s">
        <v>74</v>
      </c>
      <c r="T34" s="7" t="s">
        <v>74</v>
      </c>
      <c r="U34" s="7" t="s">
        <v>74</v>
      </c>
      <c r="V34" s="7" t="s">
        <v>74</v>
      </c>
      <c r="W34" s="7" t="s">
        <v>74</v>
      </c>
      <c r="X34" s="7" t="s">
        <v>74</v>
      </c>
      <c r="Y34" s="7" t="s">
        <v>74</v>
      </c>
      <c r="Z34" s="7" t="s">
        <v>74</v>
      </c>
      <c r="AA34" s="7" t="s">
        <v>74</v>
      </c>
      <c r="AB34" s="7" t="s">
        <v>74</v>
      </c>
      <c r="AC34" s="7" t="s">
        <v>74</v>
      </c>
      <c r="AD34" s="7" t="s">
        <v>74</v>
      </c>
      <c r="AE34" s="7" t="s">
        <v>74</v>
      </c>
      <c r="AF34" s="7" t="s">
        <v>74</v>
      </c>
    </row>
    <row r="35" spans="1:32" s="1" customFormat="1" x14ac:dyDescent="0.15">
      <c r="A35" s="11" t="s">
        <v>175</v>
      </c>
      <c r="B35" s="6">
        <v>40</v>
      </c>
      <c r="C35" s="7" t="s">
        <v>74</v>
      </c>
      <c r="D35" s="7" t="s">
        <v>74</v>
      </c>
      <c r="E35" s="7" t="s">
        <v>74</v>
      </c>
      <c r="F35" s="7" t="s">
        <v>74</v>
      </c>
      <c r="G35" s="7" t="s">
        <v>74</v>
      </c>
      <c r="H35" s="7" t="s">
        <v>74</v>
      </c>
      <c r="I35" s="7" t="s">
        <v>74</v>
      </c>
      <c r="J35" s="7" t="s">
        <v>74</v>
      </c>
      <c r="K35" s="7" t="s">
        <v>74</v>
      </c>
      <c r="L35" s="7" t="s">
        <v>74</v>
      </c>
      <c r="M35" s="7" t="s">
        <v>74</v>
      </c>
      <c r="N35" s="7" t="s">
        <v>74</v>
      </c>
      <c r="O35" s="7" t="s">
        <v>74</v>
      </c>
      <c r="P35" s="7" t="s">
        <v>74</v>
      </c>
      <c r="Q35" s="7" t="s">
        <v>74</v>
      </c>
      <c r="R35" s="7" t="s">
        <v>74</v>
      </c>
      <c r="S35" s="7" t="s">
        <v>74</v>
      </c>
      <c r="T35" s="7" t="s">
        <v>74</v>
      </c>
      <c r="U35" s="7" t="s">
        <v>74</v>
      </c>
      <c r="V35" s="7" t="s">
        <v>74</v>
      </c>
      <c r="W35" s="7" t="s">
        <v>74</v>
      </c>
      <c r="X35" s="7" t="s">
        <v>74</v>
      </c>
      <c r="Y35" s="7" t="s">
        <v>74</v>
      </c>
      <c r="Z35" s="7" t="s">
        <v>74</v>
      </c>
      <c r="AA35" s="7" t="s">
        <v>74</v>
      </c>
      <c r="AB35" s="7" t="s">
        <v>74</v>
      </c>
      <c r="AC35" s="7" t="s">
        <v>74</v>
      </c>
      <c r="AD35" s="7" t="s">
        <v>74</v>
      </c>
      <c r="AE35" s="7" t="s">
        <v>74</v>
      </c>
      <c r="AF35" s="7" t="s">
        <v>74</v>
      </c>
    </row>
    <row r="36" spans="1:32" s="1" customFormat="1" x14ac:dyDescent="0.15">
      <c r="A36" s="11" t="s">
        <v>176</v>
      </c>
      <c r="B36" s="6">
        <v>41</v>
      </c>
      <c r="C36" s="7" t="s">
        <v>74</v>
      </c>
      <c r="D36" s="7" t="s">
        <v>74</v>
      </c>
      <c r="E36" s="7" t="s">
        <v>74</v>
      </c>
      <c r="F36" s="7" t="s">
        <v>74</v>
      </c>
      <c r="G36" s="7" t="s">
        <v>74</v>
      </c>
      <c r="H36" s="7" t="s">
        <v>74</v>
      </c>
      <c r="I36" s="7" t="s">
        <v>74</v>
      </c>
      <c r="J36" s="7" t="s">
        <v>74</v>
      </c>
      <c r="K36" s="7" t="s">
        <v>74</v>
      </c>
      <c r="L36" s="7" t="s">
        <v>74</v>
      </c>
      <c r="M36" s="7" t="s">
        <v>74</v>
      </c>
      <c r="N36" s="7" t="s">
        <v>74</v>
      </c>
      <c r="O36" s="7" t="s">
        <v>74</v>
      </c>
      <c r="P36" s="7" t="s">
        <v>74</v>
      </c>
      <c r="Q36" s="7" t="s">
        <v>74</v>
      </c>
      <c r="R36" s="7" t="s">
        <v>74</v>
      </c>
      <c r="S36" s="7" t="s">
        <v>74</v>
      </c>
      <c r="T36" s="7" t="s">
        <v>74</v>
      </c>
      <c r="U36" s="7" t="s">
        <v>74</v>
      </c>
      <c r="V36" s="7" t="s">
        <v>74</v>
      </c>
      <c r="W36" s="7" t="s">
        <v>74</v>
      </c>
      <c r="X36" s="7" t="s">
        <v>74</v>
      </c>
      <c r="Y36" s="7" t="s">
        <v>74</v>
      </c>
      <c r="Z36" s="7" t="s">
        <v>74</v>
      </c>
      <c r="AA36" s="7" t="s">
        <v>74</v>
      </c>
      <c r="AB36" s="7" t="s">
        <v>74</v>
      </c>
      <c r="AC36" s="7" t="s">
        <v>74</v>
      </c>
      <c r="AD36" s="7" t="s">
        <v>74</v>
      </c>
      <c r="AE36" s="7" t="s">
        <v>74</v>
      </c>
      <c r="AF36" s="7" t="s">
        <v>74</v>
      </c>
    </row>
    <row r="37" spans="1:32" s="1" customFormat="1" x14ac:dyDescent="0.15">
      <c r="A37" s="11" t="s">
        <v>177</v>
      </c>
      <c r="B37" s="6">
        <v>42</v>
      </c>
      <c r="C37" s="7" t="s">
        <v>74</v>
      </c>
      <c r="D37" s="7" t="s">
        <v>74</v>
      </c>
      <c r="E37" s="7" t="s">
        <v>74</v>
      </c>
      <c r="F37" s="7" t="s">
        <v>74</v>
      </c>
      <c r="G37" s="7" t="s">
        <v>74</v>
      </c>
      <c r="H37" s="7" t="s">
        <v>74</v>
      </c>
      <c r="I37" s="7" t="s">
        <v>74</v>
      </c>
      <c r="J37" s="7" t="s">
        <v>74</v>
      </c>
      <c r="K37" s="7" t="s">
        <v>74</v>
      </c>
      <c r="L37" s="7" t="s">
        <v>74</v>
      </c>
      <c r="M37" s="7" t="s">
        <v>74</v>
      </c>
      <c r="N37" s="7" t="s">
        <v>74</v>
      </c>
      <c r="O37" s="7" t="s">
        <v>74</v>
      </c>
      <c r="P37" s="7" t="s">
        <v>74</v>
      </c>
      <c r="Q37" s="7" t="s">
        <v>74</v>
      </c>
      <c r="R37" s="7" t="s">
        <v>74</v>
      </c>
      <c r="S37" s="7" t="s">
        <v>74</v>
      </c>
      <c r="T37" s="7" t="s">
        <v>74</v>
      </c>
      <c r="U37" s="7" t="s">
        <v>74</v>
      </c>
      <c r="V37" s="7" t="s">
        <v>74</v>
      </c>
      <c r="W37" s="7" t="s">
        <v>74</v>
      </c>
      <c r="X37" s="7" t="s">
        <v>74</v>
      </c>
      <c r="Y37" s="7" t="s">
        <v>74</v>
      </c>
      <c r="Z37" s="7" t="s">
        <v>74</v>
      </c>
      <c r="AA37" s="7" t="s">
        <v>74</v>
      </c>
      <c r="AB37" s="7" t="s">
        <v>74</v>
      </c>
      <c r="AC37" s="7" t="s">
        <v>74</v>
      </c>
      <c r="AD37" s="7" t="s">
        <v>74</v>
      </c>
      <c r="AE37" s="7" t="s">
        <v>74</v>
      </c>
      <c r="AF37" s="7" t="s">
        <v>74</v>
      </c>
    </row>
    <row r="38" spans="1:32" s="1" customFormat="1" x14ac:dyDescent="0.15">
      <c r="A38" s="11" t="s">
        <v>178</v>
      </c>
      <c r="B38" s="6">
        <v>43</v>
      </c>
      <c r="C38" s="7" t="s">
        <v>135</v>
      </c>
      <c r="D38" s="7" t="s">
        <v>151</v>
      </c>
      <c r="E38" s="7" t="s">
        <v>152</v>
      </c>
      <c r="F38" s="7" t="s">
        <v>74</v>
      </c>
      <c r="G38" s="7" t="s">
        <v>74</v>
      </c>
      <c r="H38" s="7" t="s">
        <v>74</v>
      </c>
      <c r="I38" s="7" t="s">
        <v>74</v>
      </c>
      <c r="J38" s="7" t="s">
        <v>74</v>
      </c>
      <c r="K38" s="7" t="s">
        <v>74</v>
      </c>
      <c r="L38" s="7" t="s">
        <v>74</v>
      </c>
      <c r="M38" s="7" t="s">
        <v>74</v>
      </c>
      <c r="N38" s="7" t="s">
        <v>74</v>
      </c>
      <c r="O38" s="7" t="s">
        <v>74</v>
      </c>
      <c r="P38" s="7" t="s">
        <v>74</v>
      </c>
      <c r="Q38" s="7" t="s">
        <v>74</v>
      </c>
      <c r="R38" s="7" t="s">
        <v>74</v>
      </c>
      <c r="S38" s="7" t="s">
        <v>74</v>
      </c>
      <c r="T38" s="7" t="s">
        <v>74</v>
      </c>
      <c r="U38" s="7" t="s">
        <v>74</v>
      </c>
      <c r="V38" s="7" t="s">
        <v>74</v>
      </c>
      <c r="W38" s="7" t="s">
        <v>74</v>
      </c>
      <c r="X38" s="7" t="s">
        <v>74</v>
      </c>
      <c r="Y38" s="7" t="s">
        <v>74</v>
      </c>
      <c r="Z38" s="7" t="s">
        <v>74</v>
      </c>
      <c r="AA38" s="7" t="s">
        <v>74</v>
      </c>
      <c r="AB38" s="7" t="s">
        <v>74</v>
      </c>
      <c r="AC38" s="7" t="s">
        <v>74</v>
      </c>
      <c r="AD38" s="7" t="s">
        <v>74</v>
      </c>
      <c r="AE38" s="7" t="s">
        <v>74</v>
      </c>
      <c r="AF38" s="7" t="s">
        <v>74</v>
      </c>
    </row>
    <row r="39" spans="1:32" s="1" customFormat="1" x14ac:dyDescent="0.15">
      <c r="A39" s="11" t="s">
        <v>70</v>
      </c>
      <c r="B39" s="6">
        <v>44</v>
      </c>
      <c r="C39" s="7" t="s">
        <v>135</v>
      </c>
      <c r="D39" s="7" t="s">
        <v>151</v>
      </c>
      <c r="E39" s="7" t="s">
        <v>153</v>
      </c>
      <c r="F39" s="7" t="s">
        <v>152</v>
      </c>
      <c r="G39" s="7" t="s">
        <v>74</v>
      </c>
      <c r="H39" s="7" t="s">
        <v>74</v>
      </c>
      <c r="I39" s="7" t="s">
        <v>74</v>
      </c>
      <c r="J39" s="7" t="s">
        <v>74</v>
      </c>
      <c r="K39" s="7" t="s">
        <v>74</v>
      </c>
      <c r="L39" s="7" t="s">
        <v>74</v>
      </c>
      <c r="M39" s="7" t="s">
        <v>74</v>
      </c>
      <c r="N39" s="7" t="s">
        <v>74</v>
      </c>
      <c r="O39" s="7" t="s">
        <v>74</v>
      </c>
      <c r="P39" s="7" t="s">
        <v>74</v>
      </c>
      <c r="Q39" s="7" t="s">
        <v>74</v>
      </c>
      <c r="R39" s="7" t="s">
        <v>74</v>
      </c>
      <c r="S39" s="7" t="s">
        <v>74</v>
      </c>
      <c r="T39" s="7" t="s">
        <v>74</v>
      </c>
      <c r="U39" s="7" t="s">
        <v>74</v>
      </c>
      <c r="V39" s="7" t="s">
        <v>74</v>
      </c>
      <c r="W39" s="7" t="s">
        <v>74</v>
      </c>
      <c r="X39" s="7" t="s">
        <v>74</v>
      </c>
      <c r="Y39" s="7" t="s">
        <v>74</v>
      </c>
      <c r="Z39" s="7" t="s">
        <v>74</v>
      </c>
      <c r="AA39" s="7" t="s">
        <v>74</v>
      </c>
      <c r="AB39" s="7" t="s">
        <v>74</v>
      </c>
      <c r="AC39" s="7" t="s">
        <v>74</v>
      </c>
      <c r="AD39" s="7" t="s">
        <v>74</v>
      </c>
      <c r="AE39" s="7" t="s">
        <v>74</v>
      </c>
      <c r="AF39" s="7" t="s">
        <v>74</v>
      </c>
    </row>
    <row r="40" spans="1:32" s="1" customFormat="1" x14ac:dyDescent="0.15">
      <c r="A40" s="11" t="s">
        <v>71</v>
      </c>
      <c r="B40" s="6">
        <v>45</v>
      </c>
      <c r="C40" s="7" t="s">
        <v>135</v>
      </c>
      <c r="D40" s="7" t="s">
        <v>151</v>
      </c>
      <c r="E40" s="7" t="s">
        <v>154</v>
      </c>
      <c r="F40" s="7" t="s">
        <v>155</v>
      </c>
      <c r="G40" s="7" t="s">
        <v>153</v>
      </c>
      <c r="H40" s="7" t="s">
        <v>152</v>
      </c>
      <c r="I40" s="7" t="s">
        <v>74</v>
      </c>
      <c r="J40" s="7" t="s">
        <v>74</v>
      </c>
      <c r="K40" s="7" t="s">
        <v>74</v>
      </c>
      <c r="L40" s="7" t="s">
        <v>74</v>
      </c>
      <c r="M40" s="7" t="s">
        <v>74</v>
      </c>
      <c r="N40" s="7" t="s">
        <v>74</v>
      </c>
      <c r="O40" s="7" t="s">
        <v>74</v>
      </c>
      <c r="P40" s="7" t="s">
        <v>74</v>
      </c>
      <c r="Q40" s="7" t="s">
        <v>74</v>
      </c>
      <c r="R40" s="7" t="s">
        <v>74</v>
      </c>
      <c r="S40" s="7" t="s">
        <v>74</v>
      </c>
      <c r="T40" s="7" t="s">
        <v>74</v>
      </c>
      <c r="U40" s="7" t="s">
        <v>74</v>
      </c>
      <c r="V40" s="7" t="s">
        <v>74</v>
      </c>
      <c r="W40" s="7" t="s">
        <v>74</v>
      </c>
      <c r="X40" s="7" t="s">
        <v>74</v>
      </c>
      <c r="Y40" s="7" t="s">
        <v>74</v>
      </c>
      <c r="Z40" s="7" t="s">
        <v>74</v>
      </c>
      <c r="AA40" s="7" t="s">
        <v>74</v>
      </c>
      <c r="AB40" s="7" t="s">
        <v>74</v>
      </c>
      <c r="AC40" s="7" t="s">
        <v>74</v>
      </c>
      <c r="AD40" s="7" t="s">
        <v>74</v>
      </c>
      <c r="AE40" s="7" t="s">
        <v>74</v>
      </c>
      <c r="AF40" s="7" t="s">
        <v>74</v>
      </c>
    </row>
    <row r="41" spans="1:32" s="1" customFormat="1" x14ac:dyDescent="0.15">
      <c r="A41" s="11" t="s">
        <v>72</v>
      </c>
      <c r="B41" s="6">
        <v>46</v>
      </c>
      <c r="C41" s="7" t="s">
        <v>135</v>
      </c>
      <c r="D41" s="7" t="s">
        <v>151</v>
      </c>
      <c r="E41" s="7" t="s">
        <v>154</v>
      </c>
      <c r="F41" s="7" t="s">
        <v>155</v>
      </c>
      <c r="G41" s="7" t="s">
        <v>153</v>
      </c>
      <c r="H41" s="7" t="s">
        <v>152</v>
      </c>
      <c r="I41" s="7" t="s">
        <v>156</v>
      </c>
      <c r="J41" s="7" t="s">
        <v>157</v>
      </c>
      <c r="K41" s="7" t="s">
        <v>158</v>
      </c>
      <c r="L41" s="7" t="s">
        <v>74</v>
      </c>
      <c r="M41" s="7" t="s">
        <v>74</v>
      </c>
      <c r="N41" s="7" t="s">
        <v>74</v>
      </c>
      <c r="O41" s="7" t="s">
        <v>74</v>
      </c>
      <c r="P41" s="7" t="s">
        <v>74</v>
      </c>
      <c r="Q41" s="7" t="s">
        <v>74</v>
      </c>
      <c r="R41" s="7" t="s">
        <v>74</v>
      </c>
      <c r="S41" s="7" t="s">
        <v>74</v>
      </c>
      <c r="T41" s="7" t="s">
        <v>74</v>
      </c>
      <c r="U41" s="7" t="s">
        <v>74</v>
      </c>
      <c r="V41" s="7" t="s">
        <v>74</v>
      </c>
      <c r="W41" s="7" t="s">
        <v>74</v>
      </c>
      <c r="X41" s="7" t="s">
        <v>74</v>
      </c>
      <c r="Y41" s="7" t="s">
        <v>74</v>
      </c>
      <c r="Z41" s="7" t="s">
        <v>74</v>
      </c>
      <c r="AA41" s="7" t="s">
        <v>74</v>
      </c>
      <c r="AB41" s="7" t="s">
        <v>74</v>
      </c>
      <c r="AC41" s="7" t="s">
        <v>74</v>
      </c>
      <c r="AD41" s="7" t="s">
        <v>74</v>
      </c>
      <c r="AE41" s="7" t="s">
        <v>74</v>
      </c>
      <c r="AF41" s="7" t="s">
        <v>74</v>
      </c>
    </row>
    <row r="42" spans="1:32" s="1" customFormat="1" x14ac:dyDescent="0.15">
      <c r="A42" s="11" t="s">
        <v>179</v>
      </c>
      <c r="B42" s="6">
        <v>47</v>
      </c>
      <c r="C42" s="7" t="s">
        <v>74</v>
      </c>
      <c r="D42" s="7" t="s">
        <v>74</v>
      </c>
      <c r="E42" s="7" t="s">
        <v>74</v>
      </c>
      <c r="F42" s="7" t="s">
        <v>74</v>
      </c>
      <c r="G42" s="7" t="s">
        <v>74</v>
      </c>
      <c r="H42" s="7" t="s">
        <v>74</v>
      </c>
      <c r="I42" s="7" t="s">
        <v>74</v>
      </c>
      <c r="J42" s="7" t="s">
        <v>74</v>
      </c>
      <c r="K42" s="7" t="s">
        <v>74</v>
      </c>
      <c r="L42" s="7" t="s">
        <v>74</v>
      </c>
      <c r="M42" s="7" t="s">
        <v>74</v>
      </c>
      <c r="N42" s="7" t="s">
        <v>74</v>
      </c>
      <c r="O42" s="7" t="s">
        <v>74</v>
      </c>
      <c r="P42" s="7" t="s">
        <v>74</v>
      </c>
      <c r="Q42" s="7" t="s">
        <v>74</v>
      </c>
      <c r="R42" s="7" t="s">
        <v>74</v>
      </c>
      <c r="S42" s="7" t="s">
        <v>74</v>
      </c>
      <c r="T42" s="7" t="s">
        <v>74</v>
      </c>
      <c r="U42" s="7" t="s">
        <v>74</v>
      </c>
      <c r="V42" s="7" t="s">
        <v>74</v>
      </c>
      <c r="W42" s="7" t="s">
        <v>74</v>
      </c>
      <c r="X42" s="7" t="s">
        <v>74</v>
      </c>
      <c r="Y42" s="7" t="s">
        <v>74</v>
      </c>
      <c r="Z42" s="7" t="s">
        <v>74</v>
      </c>
      <c r="AA42" s="7" t="s">
        <v>74</v>
      </c>
      <c r="AB42" s="7" t="s">
        <v>74</v>
      </c>
      <c r="AC42" s="7" t="s">
        <v>74</v>
      </c>
      <c r="AD42" s="7" t="s">
        <v>74</v>
      </c>
      <c r="AE42" s="7" t="s">
        <v>74</v>
      </c>
      <c r="AF42" s="7" t="s">
        <v>74</v>
      </c>
    </row>
    <row r="43" spans="1:32" s="1" customFormat="1" x14ac:dyDescent="0.15">
      <c r="A43" s="11" t="s">
        <v>180</v>
      </c>
      <c r="B43" s="6">
        <v>48</v>
      </c>
      <c r="C43" s="7" t="s">
        <v>74</v>
      </c>
      <c r="D43" s="7" t="s">
        <v>74</v>
      </c>
      <c r="E43" s="7" t="s">
        <v>74</v>
      </c>
      <c r="F43" s="7" t="s">
        <v>74</v>
      </c>
      <c r="G43" s="7" t="s">
        <v>74</v>
      </c>
      <c r="H43" s="7" t="s">
        <v>74</v>
      </c>
      <c r="I43" s="7" t="s">
        <v>74</v>
      </c>
      <c r="J43" s="7" t="s">
        <v>74</v>
      </c>
      <c r="K43" s="7" t="s">
        <v>74</v>
      </c>
      <c r="L43" s="7" t="s">
        <v>74</v>
      </c>
      <c r="M43" s="7" t="s">
        <v>74</v>
      </c>
      <c r="N43" s="7" t="s">
        <v>74</v>
      </c>
      <c r="O43" s="7" t="s">
        <v>74</v>
      </c>
      <c r="P43" s="7" t="s">
        <v>74</v>
      </c>
      <c r="Q43" s="7" t="s">
        <v>74</v>
      </c>
      <c r="R43" s="7" t="s">
        <v>74</v>
      </c>
      <c r="S43" s="7" t="s">
        <v>74</v>
      </c>
      <c r="T43" s="7" t="s">
        <v>74</v>
      </c>
      <c r="U43" s="7" t="s">
        <v>74</v>
      </c>
      <c r="V43" s="7" t="s">
        <v>74</v>
      </c>
      <c r="W43" s="7" t="s">
        <v>74</v>
      </c>
      <c r="X43" s="7" t="s">
        <v>74</v>
      </c>
      <c r="Y43" s="7" t="s">
        <v>74</v>
      </c>
      <c r="Z43" s="7" t="s">
        <v>74</v>
      </c>
      <c r="AA43" s="7" t="s">
        <v>74</v>
      </c>
      <c r="AB43" s="7" t="s">
        <v>74</v>
      </c>
      <c r="AC43" s="7" t="s">
        <v>74</v>
      </c>
      <c r="AD43" s="7" t="s">
        <v>74</v>
      </c>
      <c r="AE43" s="7" t="s">
        <v>74</v>
      </c>
      <c r="AF43" s="7" t="s">
        <v>74</v>
      </c>
    </row>
    <row r="44" spans="1:32" s="1" customFormat="1" x14ac:dyDescent="0.15">
      <c r="A44" s="11" t="s">
        <v>181</v>
      </c>
      <c r="B44" s="6">
        <v>49</v>
      </c>
      <c r="C44" s="7" t="s">
        <v>74</v>
      </c>
      <c r="D44" s="7" t="s">
        <v>74</v>
      </c>
      <c r="E44" s="7" t="s">
        <v>74</v>
      </c>
      <c r="F44" s="7" t="s">
        <v>74</v>
      </c>
      <c r="G44" s="7" t="s">
        <v>74</v>
      </c>
      <c r="H44" s="7" t="s">
        <v>74</v>
      </c>
      <c r="I44" s="7" t="s">
        <v>74</v>
      </c>
      <c r="J44" s="7" t="s">
        <v>74</v>
      </c>
      <c r="K44" s="7" t="s">
        <v>74</v>
      </c>
      <c r="L44" s="7" t="s">
        <v>74</v>
      </c>
      <c r="M44" s="7" t="s">
        <v>74</v>
      </c>
      <c r="N44" s="7" t="s">
        <v>74</v>
      </c>
      <c r="O44" s="7" t="s">
        <v>74</v>
      </c>
      <c r="P44" s="7" t="s">
        <v>74</v>
      </c>
      <c r="Q44" s="7" t="s">
        <v>74</v>
      </c>
      <c r="R44" s="7" t="s">
        <v>74</v>
      </c>
      <c r="S44" s="7" t="s">
        <v>74</v>
      </c>
      <c r="T44" s="7" t="s">
        <v>74</v>
      </c>
      <c r="U44" s="7" t="s">
        <v>74</v>
      </c>
      <c r="V44" s="7" t="s">
        <v>74</v>
      </c>
      <c r="W44" s="7" t="s">
        <v>74</v>
      </c>
      <c r="X44" s="7" t="s">
        <v>74</v>
      </c>
      <c r="Y44" s="7" t="s">
        <v>74</v>
      </c>
      <c r="Z44" s="7" t="s">
        <v>74</v>
      </c>
      <c r="AA44" s="7" t="s">
        <v>74</v>
      </c>
      <c r="AB44" s="7" t="s">
        <v>74</v>
      </c>
      <c r="AC44" s="7" t="s">
        <v>74</v>
      </c>
      <c r="AD44" s="7" t="s">
        <v>74</v>
      </c>
      <c r="AE44" s="7" t="s">
        <v>74</v>
      </c>
      <c r="AF44" s="7" t="s">
        <v>74</v>
      </c>
    </row>
    <row r="45" spans="1:32" s="1" customFormat="1" x14ac:dyDescent="0.15">
      <c r="A45" s="11" t="s">
        <v>182</v>
      </c>
      <c r="B45" s="6">
        <v>50</v>
      </c>
      <c r="C45" s="7" t="s">
        <v>74</v>
      </c>
      <c r="D45" s="7" t="s">
        <v>74</v>
      </c>
      <c r="E45" s="7" t="s">
        <v>74</v>
      </c>
      <c r="F45" s="7" t="s">
        <v>74</v>
      </c>
      <c r="G45" s="7" t="s">
        <v>74</v>
      </c>
      <c r="H45" s="7" t="s">
        <v>74</v>
      </c>
      <c r="I45" s="7" t="s">
        <v>74</v>
      </c>
      <c r="J45" s="7" t="s">
        <v>74</v>
      </c>
      <c r="K45" s="7" t="s">
        <v>74</v>
      </c>
      <c r="L45" s="7" t="s">
        <v>74</v>
      </c>
      <c r="M45" s="7" t="s">
        <v>74</v>
      </c>
      <c r="N45" s="7" t="s">
        <v>74</v>
      </c>
      <c r="O45" s="7" t="s">
        <v>74</v>
      </c>
      <c r="P45" s="7" t="s">
        <v>74</v>
      </c>
      <c r="Q45" s="7" t="s">
        <v>74</v>
      </c>
      <c r="R45" s="7" t="s">
        <v>74</v>
      </c>
      <c r="S45" s="7" t="s">
        <v>74</v>
      </c>
      <c r="T45" s="7" t="s">
        <v>74</v>
      </c>
      <c r="U45" s="7" t="s">
        <v>74</v>
      </c>
      <c r="V45" s="7" t="s">
        <v>74</v>
      </c>
      <c r="W45" s="7" t="s">
        <v>74</v>
      </c>
      <c r="X45" s="7" t="s">
        <v>74</v>
      </c>
      <c r="Y45" s="7" t="s">
        <v>74</v>
      </c>
      <c r="Z45" s="7" t="s">
        <v>74</v>
      </c>
      <c r="AA45" s="7" t="s">
        <v>74</v>
      </c>
      <c r="AB45" s="7" t="s">
        <v>74</v>
      </c>
      <c r="AC45" s="7" t="s">
        <v>74</v>
      </c>
      <c r="AD45" s="7" t="s">
        <v>74</v>
      </c>
      <c r="AE45" s="7" t="s">
        <v>74</v>
      </c>
      <c r="AF45" s="7" t="s">
        <v>74</v>
      </c>
    </row>
    <row r="46" spans="1:32" s="1" customFormat="1" x14ac:dyDescent="0.15">
      <c r="A46" s="11" t="s">
        <v>183</v>
      </c>
      <c r="B46" s="6">
        <v>51</v>
      </c>
      <c r="C46" s="7" t="s">
        <v>74</v>
      </c>
      <c r="D46" s="7" t="s">
        <v>74</v>
      </c>
      <c r="E46" s="7" t="s">
        <v>74</v>
      </c>
      <c r="F46" s="7" t="s">
        <v>74</v>
      </c>
      <c r="G46" s="7" t="s">
        <v>74</v>
      </c>
      <c r="H46" s="7" t="s">
        <v>74</v>
      </c>
      <c r="I46" s="7" t="s">
        <v>74</v>
      </c>
      <c r="J46" s="7" t="s">
        <v>74</v>
      </c>
      <c r="K46" s="7" t="s">
        <v>74</v>
      </c>
      <c r="L46" s="7" t="s">
        <v>74</v>
      </c>
      <c r="M46" s="7" t="s">
        <v>74</v>
      </c>
      <c r="N46" s="7" t="s">
        <v>74</v>
      </c>
      <c r="O46" s="7" t="s">
        <v>74</v>
      </c>
      <c r="P46" s="7" t="s">
        <v>74</v>
      </c>
      <c r="Q46" s="7" t="s">
        <v>74</v>
      </c>
      <c r="R46" s="7" t="s">
        <v>74</v>
      </c>
      <c r="S46" s="7" t="s">
        <v>74</v>
      </c>
      <c r="T46" s="7" t="s">
        <v>74</v>
      </c>
      <c r="U46" s="7" t="s">
        <v>74</v>
      </c>
      <c r="V46" s="7" t="s">
        <v>74</v>
      </c>
      <c r="W46" s="7" t="s">
        <v>74</v>
      </c>
      <c r="X46" s="7" t="s">
        <v>74</v>
      </c>
      <c r="Y46" s="7" t="s">
        <v>74</v>
      </c>
      <c r="Z46" s="7" t="s">
        <v>74</v>
      </c>
      <c r="AA46" s="7" t="s">
        <v>74</v>
      </c>
      <c r="AB46" s="7" t="s">
        <v>74</v>
      </c>
      <c r="AC46" s="7" t="s">
        <v>74</v>
      </c>
      <c r="AD46" s="7" t="s">
        <v>74</v>
      </c>
      <c r="AE46" s="7" t="s">
        <v>74</v>
      </c>
      <c r="AF46" s="7" t="s">
        <v>74</v>
      </c>
    </row>
    <row r="47" spans="1:32" s="1" customFormat="1" x14ac:dyDescent="0.15">
      <c r="A47" s="11" t="s">
        <v>184</v>
      </c>
      <c r="B47" s="6">
        <v>52</v>
      </c>
      <c r="C47" s="7" t="s">
        <v>74</v>
      </c>
      <c r="D47" s="7" t="s">
        <v>74</v>
      </c>
      <c r="E47" s="7" t="s">
        <v>74</v>
      </c>
      <c r="F47" s="7" t="s">
        <v>74</v>
      </c>
      <c r="G47" s="7" t="s">
        <v>74</v>
      </c>
      <c r="H47" s="7" t="s">
        <v>74</v>
      </c>
      <c r="I47" s="7" t="s">
        <v>74</v>
      </c>
      <c r="J47" s="7" t="s">
        <v>74</v>
      </c>
      <c r="K47" s="7" t="s">
        <v>74</v>
      </c>
      <c r="L47" s="7" t="s">
        <v>74</v>
      </c>
      <c r="M47" s="7" t="s">
        <v>74</v>
      </c>
      <c r="N47" s="7" t="s">
        <v>74</v>
      </c>
      <c r="O47" s="7" t="s">
        <v>74</v>
      </c>
      <c r="P47" s="7" t="s">
        <v>74</v>
      </c>
      <c r="Q47" s="7" t="s">
        <v>74</v>
      </c>
      <c r="R47" s="7" t="s">
        <v>74</v>
      </c>
      <c r="S47" s="7" t="s">
        <v>74</v>
      </c>
      <c r="T47" s="7" t="s">
        <v>74</v>
      </c>
      <c r="U47" s="7" t="s">
        <v>74</v>
      </c>
      <c r="V47" s="7" t="s">
        <v>74</v>
      </c>
      <c r="W47" s="7" t="s">
        <v>74</v>
      </c>
      <c r="X47" s="7" t="s">
        <v>74</v>
      </c>
      <c r="Y47" s="7" t="s">
        <v>74</v>
      </c>
      <c r="Z47" s="7" t="s">
        <v>74</v>
      </c>
      <c r="AA47" s="7" t="s">
        <v>74</v>
      </c>
      <c r="AB47" s="7" t="s">
        <v>74</v>
      </c>
      <c r="AC47" s="7" t="s">
        <v>74</v>
      </c>
      <c r="AD47" s="7" t="s">
        <v>74</v>
      </c>
      <c r="AE47" s="7" t="s">
        <v>74</v>
      </c>
      <c r="AF47" s="7" t="s">
        <v>74</v>
      </c>
    </row>
    <row r="48" spans="1:32" s="1" customFormat="1" x14ac:dyDescent="0.15">
      <c r="A48" s="11" t="s">
        <v>185</v>
      </c>
      <c r="B48" s="6">
        <v>53</v>
      </c>
      <c r="C48" s="7" t="s">
        <v>74</v>
      </c>
      <c r="D48" s="7" t="s">
        <v>74</v>
      </c>
      <c r="E48" s="7" t="s">
        <v>74</v>
      </c>
      <c r="F48" s="7" t="s">
        <v>74</v>
      </c>
      <c r="G48" s="7" t="s">
        <v>74</v>
      </c>
      <c r="H48" s="7" t="s">
        <v>74</v>
      </c>
      <c r="I48" s="7" t="s">
        <v>74</v>
      </c>
      <c r="J48" s="7" t="s">
        <v>74</v>
      </c>
      <c r="K48" s="7" t="s">
        <v>74</v>
      </c>
      <c r="L48" s="7" t="s">
        <v>74</v>
      </c>
      <c r="M48" s="7" t="s">
        <v>74</v>
      </c>
      <c r="N48" s="7" t="s">
        <v>74</v>
      </c>
      <c r="O48" s="7" t="s">
        <v>74</v>
      </c>
      <c r="P48" s="7" t="s">
        <v>74</v>
      </c>
      <c r="Q48" s="7" t="s">
        <v>74</v>
      </c>
      <c r="R48" s="7" t="s">
        <v>74</v>
      </c>
      <c r="S48" s="7" t="s">
        <v>74</v>
      </c>
      <c r="T48" s="7" t="s">
        <v>74</v>
      </c>
      <c r="U48" s="7" t="s">
        <v>74</v>
      </c>
      <c r="V48" s="7" t="s">
        <v>74</v>
      </c>
      <c r="W48" s="7" t="s">
        <v>74</v>
      </c>
      <c r="X48" s="7" t="s">
        <v>74</v>
      </c>
      <c r="Y48" s="7" t="s">
        <v>74</v>
      </c>
      <c r="Z48" s="7" t="s">
        <v>74</v>
      </c>
      <c r="AA48" s="7" t="s">
        <v>74</v>
      </c>
      <c r="AB48" s="7" t="s">
        <v>74</v>
      </c>
      <c r="AC48" s="7" t="s">
        <v>74</v>
      </c>
      <c r="AD48" s="7" t="s">
        <v>74</v>
      </c>
      <c r="AE48" s="7" t="s">
        <v>74</v>
      </c>
      <c r="AF48" s="7" t="s">
        <v>74</v>
      </c>
    </row>
    <row r="49" spans="1:32" s="1" customFormat="1" x14ac:dyDescent="0.15">
      <c r="A49" s="9" t="s">
        <v>186</v>
      </c>
      <c r="B49" s="6">
        <v>54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s="1" customFormat="1" x14ac:dyDescent="0.15">
      <c r="A50" s="5" t="s">
        <v>187</v>
      </c>
      <c r="B50" s="6">
        <v>60</v>
      </c>
    </row>
    <row r="51" spans="1:32" s="1" customFormat="1" x14ac:dyDescent="0.15">
      <c r="A51" s="5" t="s">
        <v>188</v>
      </c>
      <c r="B51" s="6">
        <v>61</v>
      </c>
    </row>
    <row r="52" spans="1:32" s="1" customFormat="1" x14ac:dyDescent="0.15">
      <c r="A52" s="10" t="s">
        <v>189</v>
      </c>
      <c r="B52" s="6">
        <v>62</v>
      </c>
    </row>
    <row r="53" spans="1:32" s="1" customFormat="1" x14ac:dyDescent="0.15">
      <c r="A53" s="10" t="s">
        <v>190</v>
      </c>
      <c r="B53" s="6">
        <v>63</v>
      </c>
    </row>
    <row r="54" spans="1:32" s="1" customFormat="1" x14ac:dyDescent="0.15">
      <c r="A54" s="8" t="s">
        <v>191</v>
      </c>
      <c r="B54" s="6">
        <v>64</v>
      </c>
    </row>
    <row r="55" spans="1:32" s="1" customFormat="1" x14ac:dyDescent="0.15">
      <c r="A55" s="11" t="s">
        <v>192</v>
      </c>
      <c r="B55" s="6">
        <v>65</v>
      </c>
    </row>
    <row r="56" spans="1:32" s="1" customFormat="1" x14ac:dyDescent="0.15">
      <c r="A56" s="12" t="s">
        <v>193</v>
      </c>
      <c r="B56" s="6">
        <v>66</v>
      </c>
    </row>
    <row r="57" spans="1:32" s="1" customFormat="1" x14ac:dyDescent="0.15">
      <c r="A57" s="13" t="s">
        <v>194</v>
      </c>
      <c r="B57" s="6">
        <v>67</v>
      </c>
    </row>
    <row r="58" spans="1:32" s="1" customFormat="1" x14ac:dyDescent="0.15">
      <c r="A58" s="8" t="s">
        <v>195</v>
      </c>
      <c r="B58" s="6">
        <v>68</v>
      </c>
    </row>
    <row r="59" spans="1:32" s="1" customFormat="1" x14ac:dyDescent="0.15">
      <c r="A59" s="11" t="s">
        <v>196</v>
      </c>
      <c r="B59" s="6">
        <v>69</v>
      </c>
    </row>
    <row r="60" spans="1:32" s="1" customFormat="1" x14ac:dyDescent="0.15">
      <c r="A60" s="8" t="s">
        <v>197</v>
      </c>
      <c r="B60" s="6">
        <v>70</v>
      </c>
    </row>
    <row r="61" spans="1:32" s="1" customFormat="1" x14ac:dyDescent="0.15">
      <c r="A61" s="11" t="s">
        <v>198</v>
      </c>
      <c r="B61" s="6">
        <v>71</v>
      </c>
    </row>
    <row r="62" spans="1:32" s="1" customFormat="1" x14ac:dyDescent="0.15">
      <c r="A62" s="5" t="s">
        <v>199</v>
      </c>
      <c r="B62" s="6">
        <v>72</v>
      </c>
    </row>
    <row r="63" spans="1:32" s="1" customFormat="1" x14ac:dyDescent="0.15">
      <c r="A63" s="10" t="s">
        <v>200</v>
      </c>
      <c r="B63" s="6">
        <v>73</v>
      </c>
    </row>
    <row r="64" spans="1:32" s="1" customFormat="1" x14ac:dyDescent="0.15">
      <c r="A64" s="1" t="s">
        <v>74</v>
      </c>
      <c r="B64" s="1" t="s">
        <v>74</v>
      </c>
    </row>
    <row r="65" spans="1:10" x14ac:dyDescent="0.15">
      <c r="B65" s="2" t="s">
        <v>201</v>
      </c>
      <c r="F65" s="2" t="s">
        <v>202</v>
      </c>
    </row>
    <row r="66" spans="1:10" x14ac:dyDescent="0.15">
      <c r="A66" s="2" t="s">
        <v>203</v>
      </c>
      <c r="D66" s="15"/>
    </row>
    <row r="67" spans="1:10" x14ac:dyDescent="0.15">
      <c r="A67" s="16" t="s">
        <v>204</v>
      </c>
      <c r="B67" s="17"/>
      <c r="C67" s="17" t="s">
        <v>150</v>
      </c>
      <c r="D67" s="17" t="s">
        <v>74</v>
      </c>
      <c r="E67" s="17" t="s">
        <v>74</v>
      </c>
      <c r="F67" s="17" t="s">
        <v>74</v>
      </c>
      <c r="G67" s="17" t="s">
        <v>74</v>
      </c>
      <c r="H67" s="18" t="s">
        <v>74</v>
      </c>
      <c r="I67" s="2" t="s">
        <v>205</v>
      </c>
    </row>
    <row r="68" spans="1:10" x14ac:dyDescent="0.15">
      <c r="A68" s="19" t="s">
        <v>206</v>
      </c>
      <c r="C68" s="2" t="s">
        <v>67</v>
      </c>
      <c r="D68" s="2" t="s">
        <v>74</v>
      </c>
      <c r="E68" s="2" t="s">
        <v>74</v>
      </c>
      <c r="F68" s="2" t="s">
        <v>74</v>
      </c>
      <c r="G68" s="2" t="s">
        <v>74</v>
      </c>
      <c r="H68" s="20" t="s">
        <v>74</v>
      </c>
    </row>
    <row r="69" spans="1:10" x14ac:dyDescent="0.15">
      <c r="A69" s="19" t="s">
        <v>207</v>
      </c>
      <c r="C69" s="2" t="s">
        <v>68</v>
      </c>
      <c r="D69" s="2" t="s">
        <v>74</v>
      </c>
      <c r="E69" s="2" t="s">
        <v>74</v>
      </c>
      <c r="F69" s="2" t="s">
        <v>74</v>
      </c>
      <c r="G69" s="2" t="s">
        <v>74</v>
      </c>
      <c r="H69" s="20" t="s">
        <v>74</v>
      </c>
      <c r="I69" s="2" t="s">
        <v>208</v>
      </c>
    </row>
    <row r="70" spans="1:10" x14ac:dyDescent="0.15">
      <c r="A70" s="19" t="s">
        <v>209</v>
      </c>
      <c r="C70" s="2" t="s">
        <v>69</v>
      </c>
      <c r="D70" s="2" t="s">
        <v>74</v>
      </c>
      <c r="E70" s="2" t="s">
        <v>74</v>
      </c>
      <c r="F70" s="2" t="s">
        <v>74</v>
      </c>
      <c r="G70" s="2" t="s">
        <v>74</v>
      </c>
      <c r="H70" s="20" t="s">
        <v>74</v>
      </c>
      <c r="I70" s="2" t="s">
        <v>210</v>
      </c>
    </row>
    <row r="71" spans="1:10" x14ac:dyDescent="0.15">
      <c r="A71" s="19" t="s">
        <v>211</v>
      </c>
      <c r="C71" s="2" t="s">
        <v>178</v>
      </c>
      <c r="D71" s="2" t="s">
        <v>74</v>
      </c>
      <c r="E71" s="2" t="s">
        <v>74</v>
      </c>
      <c r="F71" s="2" t="s">
        <v>74</v>
      </c>
      <c r="G71" s="2" t="s">
        <v>74</v>
      </c>
      <c r="H71" s="20" t="s">
        <v>74</v>
      </c>
    </row>
    <row r="72" spans="1:10" x14ac:dyDescent="0.15">
      <c r="A72" s="19" t="s">
        <v>212</v>
      </c>
      <c r="C72" s="2" t="s">
        <v>70</v>
      </c>
      <c r="D72" s="2" t="s">
        <v>74</v>
      </c>
      <c r="E72" s="2" t="s">
        <v>74</v>
      </c>
      <c r="F72" s="2" t="s">
        <v>74</v>
      </c>
      <c r="G72" s="2" t="s">
        <v>74</v>
      </c>
      <c r="H72" s="20" t="s">
        <v>74</v>
      </c>
      <c r="I72" s="2" t="s">
        <v>213</v>
      </c>
    </row>
    <row r="73" spans="1:10" x14ac:dyDescent="0.15">
      <c r="A73" s="19" t="s">
        <v>214</v>
      </c>
      <c r="C73" s="2" t="s">
        <v>71</v>
      </c>
      <c r="D73" s="2" t="s">
        <v>74</v>
      </c>
      <c r="E73" s="2" t="s">
        <v>74</v>
      </c>
      <c r="F73" s="2" t="s">
        <v>74</v>
      </c>
      <c r="G73" s="2" t="s">
        <v>74</v>
      </c>
      <c r="H73" s="20" t="s">
        <v>74</v>
      </c>
      <c r="I73" s="2" t="s">
        <v>215</v>
      </c>
    </row>
    <row r="74" spans="1:10" x14ac:dyDescent="0.15">
      <c r="A74" s="19" t="s">
        <v>216</v>
      </c>
      <c r="C74" s="2" t="s">
        <v>72</v>
      </c>
      <c r="D74" s="2" t="s">
        <v>74</v>
      </c>
      <c r="E74" s="2" t="s">
        <v>74</v>
      </c>
      <c r="F74" s="2" t="s">
        <v>74</v>
      </c>
      <c r="G74" s="2" t="s">
        <v>74</v>
      </c>
      <c r="H74" s="20" t="s">
        <v>74</v>
      </c>
    </row>
    <row r="75" spans="1:10" x14ac:dyDescent="0.15">
      <c r="A75" s="19"/>
      <c r="H75" s="20"/>
    </row>
    <row r="76" spans="1:10" x14ac:dyDescent="0.15">
      <c r="A76" s="19"/>
      <c r="H76" s="20"/>
    </row>
    <row r="77" spans="1:10" x14ac:dyDescent="0.15">
      <c r="A77" s="19"/>
      <c r="H77" s="20"/>
      <c r="J77" s="30" t="s">
        <v>217</v>
      </c>
    </row>
    <row r="78" spans="1:10" x14ac:dyDescent="0.15">
      <c r="A78" s="19"/>
      <c r="H78" s="20"/>
      <c r="J78" s="31">
        <v>1</v>
      </c>
    </row>
    <row r="79" spans="1:10" x14ac:dyDescent="0.15">
      <c r="A79" s="19"/>
      <c r="H79" s="20"/>
    </row>
    <row r="80" spans="1:10" x14ac:dyDescent="0.15">
      <c r="A80" s="19"/>
      <c r="H80" s="20"/>
    </row>
    <row r="81" spans="1:9" x14ac:dyDescent="0.15">
      <c r="A81" s="19"/>
      <c r="H81" s="20"/>
    </row>
    <row r="82" spans="1:9" x14ac:dyDescent="0.15">
      <c r="A82" s="21"/>
      <c r="B82" s="22"/>
      <c r="C82" s="22"/>
      <c r="D82" s="22"/>
      <c r="E82" s="22"/>
      <c r="F82" s="22"/>
      <c r="G82" s="22"/>
      <c r="H82" s="23"/>
    </row>
    <row r="83" spans="1:9" x14ac:dyDescent="0.15">
      <c r="A83" s="15" t="s">
        <v>218</v>
      </c>
    </row>
    <row r="84" spans="1:9" x14ac:dyDescent="0.15">
      <c r="A84" s="2" t="s">
        <v>219</v>
      </c>
      <c r="C84" s="4" t="s">
        <v>220</v>
      </c>
      <c r="F84" s="3"/>
    </row>
    <row r="85" spans="1:9" x14ac:dyDescent="0.15">
      <c r="A85" s="2" t="s">
        <v>74</v>
      </c>
      <c r="B85" s="2" t="s">
        <v>74</v>
      </c>
      <c r="E85" s="1"/>
      <c r="F85" s="1"/>
      <c r="G85" s="1"/>
      <c r="H85" s="1"/>
    </row>
    <row r="86" spans="1:9" x14ac:dyDescent="0.15">
      <c r="A86" s="24" t="s">
        <v>157</v>
      </c>
      <c r="B86" s="25" t="s">
        <v>74</v>
      </c>
      <c r="C86" s="2">
        <v>1</v>
      </c>
      <c r="F86" s="2" t="s">
        <v>221</v>
      </c>
      <c r="G86" s="1"/>
      <c r="H86" s="1"/>
      <c r="I86" s="2" t="s">
        <v>222</v>
      </c>
    </row>
    <row r="87" spans="1:9" x14ac:dyDescent="0.15">
      <c r="A87" s="26" t="s">
        <v>158</v>
      </c>
      <c r="B87" s="25" t="s">
        <v>74</v>
      </c>
      <c r="C87" s="2">
        <v>1</v>
      </c>
      <c r="F87" s="2" t="s">
        <v>221</v>
      </c>
      <c r="G87" s="1"/>
      <c r="H87" s="1"/>
      <c r="I87" s="2" t="s">
        <v>223</v>
      </c>
    </row>
    <row r="88" spans="1:9" x14ac:dyDescent="0.15">
      <c r="A88" s="26" t="s">
        <v>224</v>
      </c>
      <c r="B88" s="25" t="s">
        <v>74</v>
      </c>
      <c r="C88" s="2">
        <v>1</v>
      </c>
      <c r="F88" s="2" t="s">
        <v>221</v>
      </c>
      <c r="G88" s="1"/>
      <c r="H88" s="1"/>
      <c r="I88" s="4" t="s">
        <v>225</v>
      </c>
    </row>
    <row r="89" spans="1:9" x14ac:dyDescent="0.15">
      <c r="A89" s="26" t="s">
        <v>226</v>
      </c>
      <c r="B89" s="25" t="s">
        <v>74</v>
      </c>
      <c r="C89" s="2">
        <v>1</v>
      </c>
      <c r="F89" s="2" t="s">
        <v>221</v>
      </c>
      <c r="G89" s="1"/>
      <c r="H89" s="1"/>
      <c r="I89" s="2" t="s">
        <v>227</v>
      </c>
    </row>
    <row r="90" spans="1:9" x14ac:dyDescent="0.15">
      <c r="A90" s="27" t="s">
        <v>228</v>
      </c>
      <c r="B90" s="25" t="s">
        <v>74</v>
      </c>
      <c r="C90" s="2">
        <v>1</v>
      </c>
      <c r="F90" s="2" t="s">
        <v>221</v>
      </c>
      <c r="G90" s="1"/>
      <c r="H90" s="1"/>
      <c r="I90" s="2" t="s">
        <v>229</v>
      </c>
    </row>
    <row r="91" spans="1:9" x14ac:dyDescent="0.15">
      <c r="A91" s="24" t="s">
        <v>230</v>
      </c>
      <c r="B91" s="28" t="s">
        <v>231</v>
      </c>
      <c r="D91" s="29" t="s">
        <v>140</v>
      </c>
      <c r="F91" s="2" t="s">
        <v>221</v>
      </c>
    </row>
    <row r="92" spans="1:9" x14ac:dyDescent="0.15">
      <c r="A92" s="26" t="s">
        <v>232</v>
      </c>
      <c r="B92" s="28" t="s">
        <v>233</v>
      </c>
      <c r="D92" s="29" t="s">
        <v>142</v>
      </c>
      <c r="F92" s="2" t="s">
        <v>221</v>
      </c>
    </row>
    <row r="93" spans="1:9" x14ac:dyDescent="0.15">
      <c r="A93" s="26" t="s">
        <v>234</v>
      </c>
      <c r="B93" s="28" t="s">
        <v>235</v>
      </c>
      <c r="D93" s="29" t="s">
        <v>168</v>
      </c>
      <c r="F93" s="2" t="s">
        <v>221</v>
      </c>
    </row>
    <row r="94" spans="1:9" x14ac:dyDescent="0.15">
      <c r="A94" s="27" t="s">
        <v>236</v>
      </c>
      <c r="B94" s="28" t="s">
        <v>237</v>
      </c>
      <c r="D94" s="29" t="s">
        <v>238</v>
      </c>
      <c r="F94" s="2" t="s">
        <v>221</v>
      </c>
    </row>
    <row r="95" spans="1:9" x14ac:dyDescent="0.15">
      <c r="A95" s="24" t="s">
        <v>239</v>
      </c>
      <c r="B95" s="28" t="s">
        <v>240</v>
      </c>
      <c r="D95" s="29" t="s">
        <v>241</v>
      </c>
      <c r="F95" s="2" t="s">
        <v>221</v>
      </c>
    </row>
    <row r="96" spans="1:9" x14ac:dyDescent="0.15">
      <c r="A96" s="26" t="s">
        <v>242</v>
      </c>
      <c r="B96" s="28" t="s">
        <v>243</v>
      </c>
      <c r="D96" s="29" t="s">
        <v>141</v>
      </c>
      <c r="F96" s="2" t="s">
        <v>221</v>
      </c>
    </row>
    <row r="97" spans="1:6" x14ac:dyDescent="0.15">
      <c r="A97" s="26" t="s">
        <v>244</v>
      </c>
      <c r="B97" s="28" t="s">
        <v>245</v>
      </c>
      <c r="D97" s="29" t="s">
        <v>140</v>
      </c>
      <c r="F97" s="2" t="s">
        <v>221</v>
      </c>
    </row>
    <row r="98" spans="1:6" x14ac:dyDescent="0.15">
      <c r="A98" s="26" t="s">
        <v>246</v>
      </c>
      <c r="B98" s="28" t="s">
        <v>247</v>
      </c>
      <c r="D98" s="29" t="s">
        <v>248</v>
      </c>
      <c r="F98" s="2" t="s">
        <v>221</v>
      </c>
    </row>
    <row r="99" spans="1:6" x14ac:dyDescent="0.15">
      <c r="A99" s="27" t="s">
        <v>249</v>
      </c>
      <c r="B99" s="28" t="s">
        <v>250</v>
      </c>
      <c r="D99" s="29" t="s">
        <v>168</v>
      </c>
      <c r="F99" s="2" t="s">
        <v>221</v>
      </c>
    </row>
    <row r="100" spans="1:6" x14ac:dyDescent="0.15">
      <c r="A100" s="24" t="s">
        <v>251</v>
      </c>
      <c r="B100" s="28" t="s">
        <v>252</v>
      </c>
      <c r="D100" s="29" t="s">
        <v>241</v>
      </c>
      <c r="F100" s="2" t="s">
        <v>221</v>
      </c>
    </row>
    <row r="101" spans="1:6" x14ac:dyDescent="0.15">
      <c r="A101" s="26" t="s">
        <v>253</v>
      </c>
      <c r="B101" s="28" t="s">
        <v>254</v>
      </c>
      <c r="D101" s="29" t="s">
        <v>141</v>
      </c>
      <c r="F101" s="2" t="s">
        <v>221</v>
      </c>
    </row>
    <row r="102" spans="1:6" x14ac:dyDescent="0.15">
      <c r="A102" s="26" t="s">
        <v>255</v>
      </c>
      <c r="B102" s="28" t="s">
        <v>256</v>
      </c>
      <c r="D102" s="29" t="s">
        <v>170</v>
      </c>
      <c r="F102" s="2" t="s">
        <v>221</v>
      </c>
    </row>
    <row r="103" spans="1:6" x14ac:dyDescent="0.15">
      <c r="A103" s="27" t="s">
        <v>257</v>
      </c>
      <c r="B103" s="28" t="s">
        <v>258</v>
      </c>
      <c r="D103" s="29" t="s">
        <v>140</v>
      </c>
      <c r="F103" s="2" t="s">
        <v>221</v>
      </c>
    </row>
    <row r="104" spans="1:6" x14ac:dyDescent="0.15">
      <c r="A104" s="24" t="s">
        <v>259</v>
      </c>
      <c r="B104" s="28" t="s">
        <v>260</v>
      </c>
      <c r="D104" s="29" t="s">
        <v>241</v>
      </c>
      <c r="F104" s="2" t="s">
        <v>221</v>
      </c>
    </row>
    <row r="105" spans="1:6" x14ac:dyDescent="0.15">
      <c r="A105" s="26" t="s">
        <v>261</v>
      </c>
      <c r="B105" s="28" t="s">
        <v>262</v>
      </c>
      <c r="D105" s="29" t="s">
        <v>141</v>
      </c>
      <c r="F105" s="2" t="s">
        <v>221</v>
      </c>
    </row>
    <row r="106" spans="1:6" x14ac:dyDescent="0.15">
      <c r="A106" s="26" t="s">
        <v>263</v>
      </c>
      <c r="B106" s="28" t="s">
        <v>264</v>
      </c>
      <c r="D106" s="29" t="s">
        <v>142</v>
      </c>
      <c r="F106" s="2" t="s">
        <v>221</v>
      </c>
    </row>
    <row r="107" spans="1:6" x14ac:dyDescent="0.15">
      <c r="A107" s="26" t="s">
        <v>265</v>
      </c>
      <c r="B107" s="28" t="s">
        <v>266</v>
      </c>
      <c r="D107" s="29" t="s">
        <v>170</v>
      </c>
      <c r="F107" s="2" t="s">
        <v>221</v>
      </c>
    </row>
    <row r="108" spans="1:6" x14ac:dyDescent="0.15">
      <c r="A108" s="27" t="s">
        <v>267</v>
      </c>
      <c r="B108" s="28" t="s">
        <v>268</v>
      </c>
      <c r="D108" s="29" t="s">
        <v>170</v>
      </c>
      <c r="F108" s="2" t="s">
        <v>221</v>
      </c>
    </row>
    <row r="109" spans="1:6" x14ac:dyDescent="0.15">
      <c r="A109" s="24" t="s">
        <v>269</v>
      </c>
      <c r="B109" s="28" t="s">
        <v>270</v>
      </c>
      <c r="D109" s="29"/>
      <c r="F109" s="2" t="s">
        <v>221</v>
      </c>
    </row>
    <row r="110" spans="1:6" x14ac:dyDescent="0.15">
      <c r="A110" s="27" t="s">
        <v>271</v>
      </c>
      <c r="B110" s="28" t="s">
        <v>270</v>
      </c>
      <c r="D110" s="29"/>
      <c r="F110" s="2" t="s">
        <v>221</v>
      </c>
    </row>
    <row r="111" spans="1:6" x14ac:dyDescent="0.15">
      <c r="A111" s="2" t="s">
        <v>272</v>
      </c>
      <c r="B111" s="28" t="s">
        <v>273</v>
      </c>
      <c r="C111" s="4" t="s">
        <v>274</v>
      </c>
    </row>
    <row r="112" spans="1:6" x14ac:dyDescent="0.15">
      <c r="A112" s="2" t="s">
        <v>135</v>
      </c>
      <c r="B112" s="28" t="s">
        <v>270</v>
      </c>
    </row>
    <row r="113" spans="1:7" x14ac:dyDescent="0.15">
      <c r="A113" s="2" t="s">
        <v>275</v>
      </c>
      <c r="B113" s="28" t="s">
        <v>276</v>
      </c>
    </row>
    <row r="114" spans="1:7" x14ac:dyDescent="0.15">
      <c r="A114" s="2" t="s">
        <v>277</v>
      </c>
      <c r="B114" s="28" t="s">
        <v>278</v>
      </c>
    </row>
    <row r="115" spans="1:7" x14ac:dyDescent="0.15">
      <c r="A115" s="2" t="s">
        <v>279</v>
      </c>
      <c r="B115" s="28" t="s">
        <v>280</v>
      </c>
    </row>
    <row r="116" spans="1:7" x14ac:dyDescent="0.15">
      <c r="A116" s="2" t="s">
        <v>151</v>
      </c>
      <c r="B116" s="28" t="s">
        <v>281</v>
      </c>
    </row>
    <row r="117" spans="1:7" x14ac:dyDescent="0.15">
      <c r="A117" s="2" t="s">
        <v>282</v>
      </c>
      <c r="B117" s="28" t="s">
        <v>283</v>
      </c>
    </row>
    <row r="118" spans="1:7" x14ac:dyDescent="0.15">
      <c r="A118" s="2" t="s">
        <v>134</v>
      </c>
      <c r="B118" s="28" t="s">
        <v>284</v>
      </c>
    </row>
    <row r="119" spans="1:7" x14ac:dyDescent="0.15">
      <c r="A119" s="2" t="s">
        <v>285</v>
      </c>
      <c r="B119" s="28" t="s">
        <v>286</v>
      </c>
    </row>
    <row r="120" spans="1:7" x14ac:dyDescent="0.15">
      <c r="A120" s="2" t="s">
        <v>287</v>
      </c>
      <c r="B120" s="28" t="s">
        <v>288</v>
      </c>
    </row>
    <row r="121" spans="1:7" x14ac:dyDescent="0.15">
      <c r="A121" s="2" t="s">
        <v>289</v>
      </c>
      <c r="B121" s="28" t="s">
        <v>290</v>
      </c>
    </row>
    <row r="122" spans="1:7" x14ac:dyDescent="0.15">
      <c r="A122" s="2" t="s">
        <v>291</v>
      </c>
      <c r="B122" s="28" t="s">
        <v>292</v>
      </c>
    </row>
    <row r="123" spans="1:7" x14ac:dyDescent="0.15">
      <c r="A123" s="2" t="s">
        <v>293</v>
      </c>
      <c r="B123" s="28" t="s">
        <v>231</v>
      </c>
      <c r="D123" s="29" t="s">
        <v>140</v>
      </c>
      <c r="G123" s="1" t="s">
        <v>294</v>
      </c>
    </row>
    <row r="124" spans="1:7" x14ac:dyDescent="0.15">
      <c r="A124" s="2" t="s">
        <v>295</v>
      </c>
      <c r="B124" s="28" t="s">
        <v>296</v>
      </c>
      <c r="D124" s="29" t="s">
        <v>297</v>
      </c>
      <c r="G124" s="1" t="s">
        <v>298</v>
      </c>
    </row>
    <row r="125" spans="1:7" x14ac:dyDescent="0.15">
      <c r="A125" s="2" t="s">
        <v>299</v>
      </c>
      <c r="B125" s="28" t="s">
        <v>233</v>
      </c>
      <c r="D125" s="29" t="s">
        <v>142</v>
      </c>
      <c r="G125" s="1" t="s">
        <v>300</v>
      </c>
    </row>
    <row r="126" spans="1:7" x14ac:dyDescent="0.15">
      <c r="A126" s="2" t="s">
        <v>301</v>
      </c>
      <c r="B126" s="28" t="s">
        <v>302</v>
      </c>
      <c r="D126" s="29"/>
      <c r="G126" s="1"/>
    </row>
    <row r="127" spans="1:7" x14ac:dyDescent="0.15">
      <c r="A127" s="2" t="s">
        <v>154</v>
      </c>
      <c r="B127" s="28" t="s">
        <v>303</v>
      </c>
      <c r="D127" s="29"/>
      <c r="G127" s="1"/>
    </row>
    <row r="128" spans="1:7" x14ac:dyDescent="0.15">
      <c r="A128" s="2" t="s">
        <v>304</v>
      </c>
      <c r="B128" s="28" t="s">
        <v>235</v>
      </c>
      <c r="D128" s="29" t="s">
        <v>168</v>
      </c>
      <c r="G128" s="1" t="s">
        <v>305</v>
      </c>
    </row>
    <row r="129" spans="1:7" x14ac:dyDescent="0.15">
      <c r="A129" s="2" t="s">
        <v>306</v>
      </c>
      <c r="B129" s="28" t="s">
        <v>307</v>
      </c>
      <c r="D129" s="29" t="s">
        <v>308</v>
      </c>
      <c r="G129" s="1" t="s">
        <v>309</v>
      </c>
    </row>
    <row r="130" spans="1:7" x14ac:dyDescent="0.15">
      <c r="A130" s="2" t="s">
        <v>310</v>
      </c>
      <c r="B130" s="28" t="s">
        <v>237</v>
      </c>
      <c r="D130" s="29" t="s">
        <v>238</v>
      </c>
      <c r="G130" s="1" t="s">
        <v>311</v>
      </c>
    </row>
    <row r="131" spans="1:7" x14ac:dyDescent="0.15">
      <c r="A131" s="2" t="s">
        <v>312</v>
      </c>
      <c r="B131" s="28" t="s">
        <v>313</v>
      </c>
    </row>
    <row r="132" spans="1:7" x14ac:dyDescent="0.15">
      <c r="A132" s="2" t="s">
        <v>314</v>
      </c>
      <c r="B132" s="28" t="s">
        <v>315</v>
      </c>
    </row>
    <row r="133" spans="1:7" x14ac:dyDescent="0.15">
      <c r="A133" s="2" t="s">
        <v>316</v>
      </c>
      <c r="B133" s="28" t="s">
        <v>317</v>
      </c>
    </row>
    <row r="134" spans="1:7" x14ac:dyDescent="0.15">
      <c r="A134" s="2" t="s">
        <v>318</v>
      </c>
      <c r="B134" s="28" t="s">
        <v>319</v>
      </c>
    </row>
    <row r="135" spans="1:7" x14ac:dyDescent="0.15">
      <c r="A135" s="2" t="s">
        <v>155</v>
      </c>
      <c r="B135" s="28" t="s">
        <v>320</v>
      </c>
    </row>
    <row r="136" spans="1:7" x14ac:dyDescent="0.15">
      <c r="A136" s="2" t="s">
        <v>321</v>
      </c>
      <c r="B136" s="28" t="s">
        <v>322</v>
      </c>
    </row>
    <row r="137" spans="1:7" x14ac:dyDescent="0.15">
      <c r="A137" s="2" t="s">
        <v>153</v>
      </c>
      <c r="B137" s="28" t="s">
        <v>323</v>
      </c>
    </row>
    <row r="138" spans="1:7" x14ac:dyDescent="0.15">
      <c r="A138" s="2" t="s">
        <v>324</v>
      </c>
      <c r="B138" s="28" t="s">
        <v>325</v>
      </c>
    </row>
    <row r="139" spans="1:7" x14ac:dyDescent="0.15">
      <c r="A139" s="2" t="s">
        <v>152</v>
      </c>
      <c r="B139" s="28" t="s">
        <v>326</v>
      </c>
    </row>
    <row r="140" spans="1:7" x14ac:dyDescent="0.15">
      <c r="A140" s="2" t="s">
        <v>327</v>
      </c>
      <c r="B140" s="28" t="s">
        <v>240</v>
      </c>
      <c r="D140" s="29" t="s">
        <v>241</v>
      </c>
    </row>
    <row r="141" spans="1:7" x14ac:dyDescent="0.15">
      <c r="A141" s="2" t="s">
        <v>328</v>
      </c>
      <c r="B141" s="28" t="s">
        <v>243</v>
      </c>
      <c r="D141" s="29" t="s">
        <v>141</v>
      </c>
    </row>
    <row r="142" spans="1:7" x14ac:dyDescent="0.15">
      <c r="A142" s="2" t="s">
        <v>329</v>
      </c>
      <c r="B142" s="28" t="s">
        <v>245</v>
      </c>
      <c r="D142" s="29" t="s">
        <v>140</v>
      </c>
    </row>
    <row r="143" spans="1:7" x14ac:dyDescent="0.15">
      <c r="A143" s="2" t="s">
        <v>330</v>
      </c>
      <c r="B143" s="28" t="s">
        <v>247</v>
      </c>
      <c r="D143" s="29" t="s">
        <v>248</v>
      </c>
    </row>
    <row r="144" spans="1:7" x14ac:dyDescent="0.15">
      <c r="A144" s="2" t="s">
        <v>156</v>
      </c>
      <c r="B144" s="28" t="s">
        <v>250</v>
      </c>
      <c r="D144" s="29" t="s">
        <v>168</v>
      </c>
    </row>
    <row r="145" spans="1:8" x14ac:dyDescent="0.15">
      <c r="A145" s="2" t="s">
        <v>331</v>
      </c>
      <c r="B145" s="28" t="s">
        <v>252</v>
      </c>
      <c r="D145" s="29" t="s">
        <v>241</v>
      </c>
    </row>
    <row r="146" spans="1:8" x14ac:dyDescent="0.15">
      <c r="A146" s="2" t="s">
        <v>332</v>
      </c>
      <c r="B146" s="28" t="s">
        <v>254</v>
      </c>
      <c r="D146" s="29" t="s">
        <v>141</v>
      </c>
    </row>
    <row r="147" spans="1:8" x14ac:dyDescent="0.15">
      <c r="A147" s="2" t="s">
        <v>333</v>
      </c>
      <c r="B147" s="28" t="s">
        <v>256</v>
      </c>
      <c r="D147" s="29" t="s">
        <v>170</v>
      </c>
    </row>
    <row r="148" spans="1:8" x14ac:dyDescent="0.15">
      <c r="A148" s="2" t="s">
        <v>334</v>
      </c>
      <c r="B148" s="28" t="s">
        <v>260</v>
      </c>
      <c r="D148" s="29" t="s">
        <v>241</v>
      </c>
    </row>
    <row r="149" spans="1:8" x14ac:dyDescent="0.15">
      <c r="A149" s="2" t="s">
        <v>335</v>
      </c>
      <c r="B149" s="28" t="s">
        <v>262</v>
      </c>
      <c r="D149" s="29" t="s">
        <v>141</v>
      </c>
    </row>
    <row r="150" spans="1:8" x14ac:dyDescent="0.15">
      <c r="A150" s="2" t="s">
        <v>336</v>
      </c>
      <c r="B150" s="28" t="s">
        <v>264</v>
      </c>
      <c r="D150" s="29" t="s">
        <v>142</v>
      </c>
    </row>
    <row r="151" spans="1:8" x14ac:dyDescent="0.15">
      <c r="A151" s="2" t="s">
        <v>337</v>
      </c>
      <c r="B151" s="28" t="s">
        <v>266</v>
      </c>
      <c r="D151" s="29" t="s">
        <v>170</v>
      </c>
    </row>
    <row r="152" spans="1:8" x14ac:dyDescent="0.15">
      <c r="A152" s="2" t="s">
        <v>338</v>
      </c>
      <c r="B152" s="28" t="s">
        <v>268</v>
      </c>
      <c r="D152" s="29" t="s">
        <v>170</v>
      </c>
    </row>
    <row r="153" spans="1:8" x14ac:dyDescent="0.15">
      <c r="A153" s="2" t="s">
        <v>339</v>
      </c>
      <c r="B153" s="28" t="s">
        <v>258</v>
      </c>
      <c r="D153" s="29" t="s">
        <v>140</v>
      </c>
    </row>
    <row r="154" spans="1:8" x14ac:dyDescent="0.15">
      <c r="A154" s="2" t="s">
        <v>340</v>
      </c>
      <c r="B154" s="28" t="s">
        <v>341</v>
      </c>
    </row>
    <row r="155" spans="1:8" x14ac:dyDescent="0.15">
      <c r="A155" s="24" t="s">
        <v>194</v>
      </c>
      <c r="B155" s="28" t="s">
        <v>342</v>
      </c>
      <c r="C155" s="2">
        <v>1</v>
      </c>
      <c r="D155" s="2" t="s">
        <v>343</v>
      </c>
      <c r="E155" s="1"/>
      <c r="F155" s="1"/>
      <c r="G155" s="1"/>
      <c r="H155" s="1"/>
    </row>
    <row r="156" spans="1:8" x14ac:dyDescent="0.15">
      <c r="A156" s="26" t="s">
        <v>193</v>
      </c>
      <c r="B156" s="28" t="s">
        <v>344</v>
      </c>
      <c r="C156" s="2">
        <v>1</v>
      </c>
      <c r="D156" s="2" t="s">
        <v>343</v>
      </c>
      <c r="E156" s="1"/>
      <c r="F156" s="1"/>
      <c r="G156" s="1"/>
      <c r="H156" s="1"/>
    </row>
    <row r="157" spans="1:8" x14ac:dyDescent="0.15">
      <c r="A157" s="26" t="s">
        <v>191</v>
      </c>
      <c r="B157" s="28" t="s">
        <v>345</v>
      </c>
      <c r="C157" s="2">
        <v>1</v>
      </c>
      <c r="D157" s="2" t="s">
        <v>343</v>
      </c>
      <c r="E157" s="1"/>
      <c r="F157" s="1"/>
      <c r="G157" s="1"/>
      <c r="H157" s="1"/>
    </row>
    <row r="158" spans="1:8" x14ac:dyDescent="0.15">
      <c r="A158" s="26" t="s">
        <v>192</v>
      </c>
      <c r="B158" s="28" t="s">
        <v>346</v>
      </c>
      <c r="C158" s="2">
        <v>1</v>
      </c>
      <c r="D158" s="2" t="s">
        <v>343</v>
      </c>
      <c r="E158" s="1"/>
      <c r="F158" s="1"/>
      <c r="G158" s="1"/>
      <c r="H158" s="1"/>
    </row>
    <row r="159" spans="1:8" x14ac:dyDescent="0.15">
      <c r="A159" s="26" t="s">
        <v>187</v>
      </c>
      <c r="B159" s="25" t="s">
        <v>347</v>
      </c>
      <c r="C159" s="2">
        <v>1</v>
      </c>
      <c r="D159" s="2" t="s">
        <v>343</v>
      </c>
      <c r="E159" s="1"/>
      <c r="F159" s="1"/>
      <c r="G159" s="1"/>
      <c r="H159" s="1"/>
    </row>
    <row r="160" spans="1:8" x14ac:dyDescent="0.15">
      <c r="A160" s="26" t="s">
        <v>188</v>
      </c>
      <c r="B160" s="25" t="s">
        <v>348</v>
      </c>
      <c r="C160" s="2">
        <v>1</v>
      </c>
      <c r="D160" s="2" t="s">
        <v>343</v>
      </c>
      <c r="E160" s="1"/>
      <c r="F160" s="1"/>
      <c r="G160" s="1"/>
      <c r="H160" s="1"/>
    </row>
    <row r="161" spans="1:8" x14ac:dyDescent="0.15">
      <c r="A161" s="26" t="s">
        <v>189</v>
      </c>
      <c r="B161" s="25" t="s">
        <v>349</v>
      </c>
      <c r="C161" s="2">
        <v>1</v>
      </c>
      <c r="D161" s="2" t="s">
        <v>343</v>
      </c>
      <c r="E161" s="1"/>
      <c r="F161" s="1"/>
      <c r="G161" s="1"/>
      <c r="H161" s="1"/>
    </row>
    <row r="162" spans="1:8" x14ac:dyDescent="0.15">
      <c r="A162" s="27" t="s">
        <v>190</v>
      </c>
      <c r="B162" s="25" t="s">
        <v>350</v>
      </c>
      <c r="C162" s="2">
        <v>1</v>
      </c>
      <c r="D162" s="2" t="s">
        <v>343</v>
      </c>
      <c r="E162" s="1"/>
      <c r="F162" s="1"/>
      <c r="G162" s="1"/>
      <c r="H162" s="1"/>
    </row>
    <row r="163" spans="1:8" x14ac:dyDescent="0.15">
      <c r="A163" s="2" t="s">
        <v>65</v>
      </c>
      <c r="B163" s="28" t="s">
        <v>351</v>
      </c>
      <c r="E163" s="1"/>
      <c r="F163" s="1"/>
      <c r="G163" s="1"/>
      <c r="H163" s="1"/>
    </row>
    <row r="164" spans="1:8" x14ac:dyDescent="0.15">
      <c r="A164" s="2" t="s">
        <v>352</v>
      </c>
      <c r="B164" s="28" t="s">
        <v>353</v>
      </c>
      <c r="E164" s="1"/>
      <c r="F164" s="1"/>
      <c r="G164" s="1"/>
      <c r="H164" s="1"/>
    </row>
    <row r="165" spans="1:8" x14ac:dyDescent="0.15">
      <c r="A165" s="2" t="s">
        <v>354</v>
      </c>
      <c r="B165" s="28" t="s">
        <v>355</v>
      </c>
      <c r="E165" s="1"/>
      <c r="F165" s="1"/>
      <c r="G165" s="1"/>
      <c r="H165" s="1"/>
    </row>
    <row r="166" spans="1:8" x14ac:dyDescent="0.15">
      <c r="A166" s="2" t="s">
        <v>74</v>
      </c>
      <c r="B166" s="2" t="s">
        <v>74</v>
      </c>
      <c r="E166" s="1"/>
      <c r="F166" s="1"/>
      <c r="G166" s="1"/>
      <c r="H166" s="1"/>
    </row>
    <row r="167" spans="1:8" x14ac:dyDescent="0.15">
      <c r="B167" s="28"/>
      <c r="E167" s="1"/>
      <c r="F167" s="1"/>
      <c r="G167" s="1"/>
      <c r="H167" s="1"/>
    </row>
    <row r="168" spans="1:8" x14ac:dyDescent="0.15">
      <c r="A168" s="15"/>
      <c r="B168" s="28"/>
      <c r="E168" s="1"/>
      <c r="F168" s="1"/>
      <c r="G168" s="1"/>
      <c r="H168" s="1"/>
    </row>
    <row r="169" spans="1:8" x14ac:dyDescent="0.15">
      <c r="B169" s="28"/>
      <c r="E169" s="1"/>
      <c r="F169" s="1"/>
      <c r="G169" s="1"/>
      <c r="H169" s="1"/>
    </row>
    <row r="170" spans="1:8" x14ac:dyDescent="0.15">
      <c r="B170" s="25"/>
    </row>
  </sheetData>
  <sortState xmlns:xlrd2="http://schemas.microsoft.com/office/spreadsheetml/2017/richdata2" ref="A91:D108">
    <sortCondition ref="B91:B108"/>
  </sortState>
  <phoneticPr fontId="26"/>
  <dataValidations count="2">
    <dataValidation type="list" allowBlank="1" showInputMessage="1" showErrorMessage="1" sqref="C67:E82 F67:H74" xr:uid="{00000000-0002-0000-0100-000000000000}">
      <formula1>$A$2:$A$64</formula1>
    </dataValidation>
    <dataValidation type="list" allowBlank="1" showInputMessage="1" showErrorMessage="1" sqref="C2:AF49" xr:uid="{00000000-0002-0000-0100-000001000000}">
      <formula1>$A$85:$A$154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クラス・種目リスト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強 高橋</cp:lastModifiedBy>
  <cp:lastPrinted>2023-03-21T03:08:00Z</cp:lastPrinted>
  <dcterms:created xsi:type="dcterms:W3CDTF">2014-05-10T12:46:00Z</dcterms:created>
  <dcterms:modified xsi:type="dcterms:W3CDTF">2025-04-21T11:45:38Z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