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ys62\Desktop\陸上フォルダ\2_webページ\02_千葉顕彰\"/>
    </mc:Choice>
  </mc:AlternateContent>
  <xr:revisionPtr revIDLastSave="0" documentId="13_ncr:1_{A8E80208-18C7-44D8-A28B-EDE6BF60A974}" xr6:coauthVersionLast="47" xr6:coauthVersionMax="47" xr10:uidLastSave="{00000000-0000-0000-0000-000000000000}"/>
  <bookViews>
    <workbookView xWindow="-108" yWindow="-108" windowWidth="23256" windowHeight="13896" tabRatio="500" xr2:uid="{00000000-000D-0000-FFFF-FFFF00000000}"/>
  </bookViews>
  <sheets>
    <sheet name="申込書" sheetId="14" r:id="rId1"/>
    <sheet name="クラス・種目リスト" sheetId="16" r:id="rId2"/>
  </sheets>
  <definedNames>
    <definedName name="_xlnm.Print_Area" localSheetId="0">申込書!$A$1:$CU$62</definedName>
    <definedName name="_xlnm.Print_Titles" localSheetId="0">申込書!$1:$18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K62" i="14" l="1"/>
  <c r="EJ62" i="14"/>
  <c r="EI62" i="14"/>
  <c r="EH62" i="14"/>
  <c r="EG62" i="14"/>
  <c r="EF62" i="14"/>
  <c r="EE62" i="14"/>
  <c r="ED62" i="14"/>
  <c r="EC62" i="14"/>
  <c r="EB62" i="14"/>
  <c r="EA62" i="14"/>
  <c r="DZ62" i="14"/>
  <c r="DY62" i="14"/>
  <c r="DX62" i="14"/>
  <c r="DW62" i="14"/>
  <c r="DQ62" i="14"/>
  <c r="DP62" i="14"/>
  <c r="DO62" i="14"/>
  <c r="DN62" i="14"/>
  <c r="DM62" i="14"/>
  <c r="DL62" i="14"/>
  <c r="DK62" i="14"/>
  <c r="DJ62" i="14"/>
  <c r="DI62" i="14"/>
  <c r="DH62" i="14"/>
  <c r="DG62" i="14"/>
  <c r="DF62" i="14"/>
  <c r="DE62" i="14"/>
  <c r="DD62" i="14"/>
  <c r="DC62" i="14"/>
  <c r="CW62" i="14"/>
  <c r="CV62" i="14"/>
  <c r="CU62" i="14"/>
  <c r="CT62" i="14"/>
  <c r="CS62" i="14"/>
  <c r="CR62" i="14"/>
  <c r="CQ62" i="14"/>
  <c r="CP62" i="14"/>
  <c r="CO62" i="14"/>
  <c r="CN62" i="14"/>
  <c r="CM62" i="14"/>
  <c r="CL62" i="14"/>
  <c r="CK62" i="14"/>
  <c r="CJ62" i="14"/>
  <c r="CI62" i="14"/>
  <c r="CC62" i="14"/>
  <c r="CB62" i="14"/>
  <c r="CA62" i="14"/>
  <c r="BZ62" i="14"/>
  <c r="BY62" i="14"/>
  <c r="BX62" i="14"/>
  <c r="BW62" i="14"/>
  <c r="BV62" i="14"/>
  <c r="BU62" i="14"/>
  <c r="BT62" i="14"/>
  <c r="BS62" i="14"/>
  <c r="BR62" i="14"/>
  <c r="BQ62" i="14"/>
  <c r="BP62" i="14"/>
  <c r="BO62" i="14"/>
  <c r="EK61" i="14"/>
  <c r="EJ61" i="14"/>
  <c r="EI61" i="14"/>
  <c r="EH61" i="14"/>
  <c r="EG61" i="14"/>
  <c r="EF61" i="14"/>
  <c r="EE61" i="14"/>
  <c r="ED61" i="14"/>
  <c r="EC61" i="14"/>
  <c r="EB61" i="14"/>
  <c r="EA61" i="14"/>
  <c r="DZ61" i="14"/>
  <c r="DY61" i="14"/>
  <c r="DX61" i="14"/>
  <c r="DW61" i="14"/>
  <c r="DQ61" i="14"/>
  <c r="DP61" i="14"/>
  <c r="DO61" i="14"/>
  <c r="DN61" i="14"/>
  <c r="DM61" i="14"/>
  <c r="DL61" i="14"/>
  <c r="DK61" i="14"/>
  <c r="DJ61" i="14"/>
  <c r="DI61" i="14"/>
  <c r="DH61" i="14"/>
  <c r="DG61" i="14"/>
  <c r="DF61" i="14"/>
  <c r="DE61" i="14"/>
  <c r="DD61" i="14"/>
  <c r="DC61" i="14"/>
  <c r="CW61" i="14"/>
  <c r="CV61" i="14"/>
  <c r="CU61" i="14"/>
  <c r="CT61" i="14"/>
  <c r="CS61" i="14"/>
  <c r="CR61" i="14"/>
  <c r="CQ61" i="14"/>
  <c r="CP61" i="14"/>
  <c r="CO61" i="14"/>
  <c r="CN61" i="14"/>
  <c r="CM61" i="14"/>
  <c r="CL61" i="14"/>
  <c r="CK61" i="14"/>
  <c r="CJ61" i="14"/>
  <c r="CI61" i="14"/>
  <c r="CC61" i="14"/>
  <c r="CB61" i="14"/>
  <c r="CA61" i="14"/>
  <c r="BZ61" i="14"/>
  <c r="BY61" i="14"/>
  <c r="BX61" i="14"/>
  <c r="BW61" i="14"/>
  <c r="BV61" i="14"/>
  <c r="BU61" i="14"/>
  <c r="BT61" i="14"/>
  <c r="BS61" i="14"/>
  <c r="BR61" i="14"/>
  <c r="BQ61" i="14"/>
  <c r="BP61" i="14"/>
  <c r="BO61" i="14"/>
  <c r="EK60" i="14"/>
  <c r="EJ60" i="14"/>
  <c r="EI60" i="14"/>
  <c r="EH60" i="14"/>
  <c r="EG60" i="14"/>
  <c r="EF60" i="14"/>
  <c r="EE60" i="14"/>
  <c r="ED60" i="14"/>
  <c r="EC60" i="14"/>
  <c r="EB60" i="14"/>
  <c r="EA60" i="14"/>
  <c r="DZ60" i="14"/>
  <c r="DY60" i="14"/>
  <c r="DX60" i="14"/>
  <c r="DW60" i="14"/>
  <c r="DQ60" i="14"/>
  <c r="DP60" i="14"/>
  <c r="DO60" i="14"/>
  <c r="DN60" i="14"/>
  <c r="DM60" i="14"/>
  <c r="DL60" i="14"/>
  <c r="DK60" i="14"/>
  <c r="DJ60" i="14"/>
  <c r="DI60" i="14"/>
  <c r="DH60" i="14"/>
  <c r="DG60" i="14"/>
  <c r="DF60" i="14"/>
  <c r="DE60" i="14"/>
  <c r="DD60" i="14"/>
  <c r="DC60" i="14"/>
  <c r="CW60" i="14"/>
  <c r="CV60" i="14"/>
  <c r="CU60" i="14"/>
  <c r="CT60" i="14"/>
  <c r="CS60" i="14"/>
  <c r="CR60" i="14"/>
  <c r="CQ60" i="14"/>
  <c r="CP60" i="14"/>
  <c r="CO60" i="14"/>
  <c r="CN60" i="14"/>
  <c r="CM60" i="14"/>
  <c r="CL60" i="14"/>
  <c r="CK60" i="14"/>
  <c r="CJ60" i="14"/>
  <c r="CI60" i="14"/>
  <c r="CC60" i="14"/>
  <c r="CB60" i="14"/>
  <c r="CA60" i="14"/>
  <c r="BZ60" i="14"/>
  <c r="BY60" i="14"/>
  <c r="BX60" i="14"/>
  <c r="BW60" i="14"/>
  <c r="BV60" i="14"/>
  <c r="BU60" i="14"/>
  <c r="BT60" i="14"/>
  <c r="BS60" i="14"/>
  <c r="BR60" i="14"/>
  <c r="BQ60" i="14"/>
  <c r="BP60" i="14"/>
  <c r="BO60" i="14"/>
  <c r="EK59" i="14"/>
  <c r="EJ59" i="14"/>
  <c r="EI59" i="14"/>
  <c r="EH59" i="14"/>
  <c r="EG59" i="14"/>
  <c r="EF59" i="14"/>
  <c r="EE59" i="14"/>
  <c r="ED59" i="14"/>
  <c r="EC59" i="14"/>
  <c r="EB59" i="14"/>
  <c r="EA59" i="14"/>
  <c r="DZ59" i="14"/>
  <c r="DY59" i="14"/>
  <c r="DX59" i="14"/>
  <c r="DW59" i="14"/>
  <c r="DQ59" i="14"/>
  <c r="DP59" i="14"/>
  <c r="DO59" i="14"/>
  <c r="DN59" i="14"/>
  <c r="DM59" i="14"/>
  <c r="DL59" i="14"/>
  <c r="DK59" i="14"/>
  <c r="DJ59" i="14"/>
  <c r="DI59" i="14"/>
  <c r="DH59" i="14"/>
  <c r="DG59" i="14"/>
  <c r="DF59" i="14"/>
  <c r="DE59" i="14"/>
  <c r="DD59" i="14"/>
  <c r="DC59" i="14"/>
  <c r="CW59" i="14"/>
  <c r="CV59" i="14"/>
  <c r="CU59" i="14"/>
  <c r="CT59" i="14"/>
  <c r="CS59" i="14"/>
  <c r="CR59" i="14"/>
  <c r="CQ59" i="14"/>
  <c r="CP59" i="14"/>
  <c r="CO59" i="14"/>
  <c r="CN59" i="14"/>
  <c r="CM59" i="14"/>
  <c r="CL59" i="14"/>
  <c r="CK59" i="14"/>
  <c r="CJ59" i="14"/>
  <c r="CI59" i="14"/>
  <c r="CC59" i="14"/>
  <c r="CB59" i="14"/>
  <c r="CA59" i="14"/>
  <c r="BZ59" i="14"/>
  <c r="BY59" i="14"/>
  <c r="BX59" i="14"/>
  <c r="BW59" i="14"/>
  <c r="BV59" i="14"/>
  <c r="BU59" i="14"/>
  <c r="BT59" i="14"/>
  <c r="BS59" i="14"/>
  <c r="BR59" i="14"/>
  <c r="BQ59" i="14"/>
  <c r="BP59" i="14"/>
  <c r="BO59" i="14"/>
  <c r="EK58" i="14"/>
  <c r="EJ58" i="14"/>
  <c r="EI58" i="14"/>
  <c r="EH58" i="14"/>
  <c r="EG58" i="14"/>
  <c r="EF58" i="14"/>
  <c r="EE58" i="14"/>
  <c r="ED58" i="14"/>
  <c r="EC58" i="14"/>
  <c r="EB58" i="14"/>
  <c r="EA58" i="14"/>
  <c r="DZ58" i="14"/>
  <c r="DY58" i="14"/>
  <c r="DX58" i="14"/>
  <c r="DW58" i="14"/>
  <c r="DQ58" i="14"/>
  <c r="DP58" i="14"/>
  <c r="DO58" i="14"/>
  <c r="DN58" i="14"/>
  <c r="DM58" i="14"/>
  <c r="DL58" i="14"/>
  <c r="DK58" i="14"/>
  <c r="DJ58" i="14"/>
  <c r="DI58" i="14"/>
  <c r="DH58" i="14"/>
  <c r="DG58" i="14"/>
  <c r="DF58" i="14"/>
  <c r="DE58" i="14"/>
  <c r="DD58" i="14"/>
  <c r="DC58" i="14"/>
  <c r="CW58" i="14"/>
  <c r="CV58" i="14"/>
  <c r="CU58" i="14"/>
  <c r="CT58" i="14"/>
  <c r="CS58" i="14"/>
  <c r="CR58" i="14"/>
  <c r="CQ58" i="14"/>
  <c r="CP58" i="14"/>
  <c r="CO58" i="14"/>
  <c r="CN58" i="14"/>
  <c r="CM58" i="14"/>
  <c r="CL58" i="14"/>
  <c r="CK58" i="14"/>
  <c r="CJ58" i="14"/>
  <c r="CI58" i="14"/>
  <c r="CC58" i="14"/>
  <c r="CB58" i="14"/>
  <c r="CA58" i="14"/>
  <c r="BZ58" i="14"/>
  <c r="BY58" i="14"/>
  <c r="BX58" i="14"/>
  <c r="BW58" i="14"/>
  <c r="BV58" i="14"/>
  <c r="BU58" i="14"/>
  <c r="BT58" i="14"/>
  <c r="BS58" i="14"/>
  <c r="BR58" i="14"/>
  <c r="BQ58" i="14"/>
  <c r="BP58" i="14"/>
  <c r="BO58" i="14"/>
  <c r="EK57" i="14"/>
  <c r="EJ57" i="14"/>
  <c r="EI57" i="14"/>
  <c r="EH57" i="14"/>
  <c r="EG57" i="14"/>
  <c r="EF57" i="14"/>
  <c r="EE57" i="14"/>
  <c r="ED57" i="14"/>
  <c r="EC57" i="14"/>
  <c r="EB57" i="14"/>
  <c r="EA57" i="14"/>
  <c r="DZ57" i="14"/>
  <c r="DY57" i="14"/>
  <c r="DX57" i="14"/>
  <c r="DW57" i="14"/>
  <c r="DQ57" i="14"/>
  <c r="DP57" i="14"/>
  <c r="DO57" i="14"/>
  <c r="DN57" i="14"/>
  <c r="DM57" i="14"/>
  <c r="DL57" i="14"/>
  <c r="DK57" i="14"/>
  <c r="DJ57" i="14"/>
  <c r="DI57" i="14"/>
  <c r="DH57" i="14"/>
  <c r="DG57" i="14"/>
  <c r="DF57" i="14"/>
  <c r="DE57" i="14"/>
  <c r="DD57" i="14"/>
  <c r="DC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EK56" i="14"/>
  <c r="EJ56" i="14"/>
  <c r="EI56" i="14"/>
  <c r="EH56" i="14"/>
  <c r="EG56" i="14"/>
  <c r="EF56" i="14"/>
  <c r="EE56" i="14"/>
  <c r="ED56" i="14"/>
  <c r="EC56" i="14"/>
  <c r="EB56" i="14"/>
  <c r="EA56" i="14"/>
  <c r="DZ56" i="14"/>
  <c r="DY56" i="14"/>
  <c r="DX56" i="14"/>
  <c r="DW56" i="14"/>
  <c r="DQ56" i="14"/>
  <c r="DP56" i="14"/>
  <c r="DO56" i="14"/>
  <c r="DN56" i="14"/>
  <c r="DM56" i="14"/>
  <c r="DL56" i="14"/>
  <c r="DK56" i="14"/>
  <c r="DJ56" i="14"/>
  <c r="DI56" i="14"/>
  <c r="DH56" i="14"/>
  <c r="DG56" i="14"/>
  <c r="DF56" i="14"/>
  <c r="DE56" i="14"/>
  <c r="DD56" i="14"/>
  <c r="DC56" i="14"/>
  <c r="CW56" i="14"/>
  <c r="CV56" i="14"/>
  <c r="CU56" i="14"/>
  <c r="CT56" i="14"/>
  <c r="CS56" i="14"/>
  <c r="CR56" i="14"/>
  <c r="CQ56" i="14"/>
  <c r="CP56" i="14"/>
  <c r="CO56" i="14"/>
  <c r="CN56" i="14"/>
  <c r="CM56" i="14"/>
  <c r="CL56" i="14"/>
  <c r="CK56" i="14"/>
  <c r="CJ56" i="14"/>
  <c r="CI56" i="14"/>
  <c r="CC56" i="14"/>
  <c r="CB56" i="14"/>
  <c r="CA56" i="14"/>
  <c r="BZ56" i="14"/>
  <c r="BY56" i="14"/>
  <c r="BX56" i="14"/>
  <c r="BW56" i="14"/>
  <c r="BV56" i="14"/>
  <c r="BU56" i="14"/>
  <c r="BT56" i="14"/>
  <c r="BS56" i="14"/>
  <c r="BR56" i="14"/>
  <c r="BQ56" i="14"/>
  <c r="BP56" i="14"/>
  <c r="BO56" i="14"/>
  <c r="EK55" i="14"/>
  <c r="EJ55" i="14"/>
  <c r="EI55" i="14"/>
  <c r="EH55" i="14"/>
  <c r="EG55" i="14"/>
  <c r="EF55" i="14"/>
  <c r="EE55" i="14"/>
  <c r="ED55" i="14"/>
  <c r="EC55" i="14"/>
  <c r="EB55" i="14"/>
  <c r="EA55" i="14"/>
  <c r="DZ55" i="14"/>
  <c r="DY55" i="14"/>
  <c r="DX55" i="14"/>
  <c r="DW55" i="14"/>
  <c r="DQ55" i="14"/>
  <c r="DP55" i="14"/>
  <c r="DO55" i="14"/>
  <c r="DN55" i="14"/>
  <c r="DM55" i="14"/>
  <c r="DL55" i="14"/>
  <c r="DK55" i="14"/>
  <c r="DJ55" i="14"/>
  <c r="DI55" i="14"/>
  <c r="DH55" i="14"/>
  <c r="DG55" i="14"/>
  <c r="DF55" i="14"/>
  <c r="DE55" i="14"/>
  <c r="DD55" i="14"/>
  <c r="DC55" i="14"/>
  <c r="CW55" i="14"/>
  <c r="CV55" i="14"/>
  <c r="CU55" i="14"/>
  <c r="CT55" i="14"/>
  <c r="CS55" i="14"/>
  <c r="CR55" i="14"/>
  <c r="CQ55" i="14"/>
  <c r="CP55" i="14"/>
  <c r="CO55" i="14"/>
  <c r="CN55" i="14"/>
  <c r="CM55" i="14"/>
  <c r="CL55" i="14"/>
  <c r="CK55" i="14"/>
  <c r="CJ55" i="14"/>
  <c r="CI55" i="14"/>
  <c r="CC55" i="14"/>
  <c r="CB55" i="14"/>
  <c r="CA55" i="14"/>
  <c r="BZ55" i="14"/>
  <c r="BY55" i="14"/>
  <c r="BX55" i="14"/>
  <c r="BW55" i="14"/>
  <c r="BV55" i="14"/>
  <c r="BU55" i="14"/>
  <c r="BT55" i="14"/>
  <c r="BS55" i="14"/>
  <c r="BR55" i="14"/>
  <c r="BQ55" i="14"/>
  <c r="BP55" i="14"/>
  <c r="BO55" i="14"/>
  <c r="EK54" i="14"/>
  <c r="EJ54" i="14"/>
  <c r="EI54" i="14"/>
  <c r="EH54" i="14"/>
  <c r="EG54" i="14"/>
  <c r="EF54" i="14"/>
  <c r="EE54" i="14"/>
  <c r="ED54" i="14"/>
  <c r="EC54" i="14"/>
  <c r="EB54" i="14"/>
  <c r="EA54" i="14"/>
  <c r="DZ54" i="14"/>
  <c r="DY54" i="14"/>
  <c r="DX54" i="14"/>
  <c r="DW54" i="14"/>
  <c r="DQ54" i="14"/>
  <c r="DP54" i="14"/>
  <c r="DO54" i="14"/>
  <c r="DN54" i="14"/>
  <c r="DM54" i="14"/>
  <c r="DL54" i="14"/>
  <c r="DK54" i="14"/>
  <c r="DJ54" i="14"/>
  <c r="DI54" i="14"/>
  <c r="DH54" i="14"/>
  <c r="DG54" i="14"/>
  <c r="DF54" i="14"/>
  <c r="DE54" i="14"/>
  <c r="DD54" i="14"/>
  <c r="DC54" i="14"/>
  <c r="CW54" i="14"/>
  <c r="CV54" i="14"/>
  <c r="CU54" i="14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EK53" i="14"/>
  <c r="EJ53" i="14"/>
  <c r="EI53" i="14"/>
  <c r="EH53" i="14"/>
  <c r="EG53" i="14"/>
  <c r="EF53" i="14"/>
  <c r="EE53" i="14"/>
  <c r="ED53" i="14"/>
  <c r="EC53" i="14"/>
  <c r="EB53" i="14"/>
  <c r="EA53" i="14"/>
  <c r="DZ53" i="14"/>
  <c r="DY53" i="14"/>
  <c r="DX53" i="14"/>
  <c r="DW53" i="14"/>
  <c r="DQ53" i="14"/>
  <c r="DP53" i="14"/>
  <c r="DO53" i="14"/>
  <c r="DN53" i="14"/>
  <c r="DM53" i="14"/>
  <c r="DL53" i="14"/>
  <c r="DK53" i="14"/>
  <c r="DJ53" i="14"/>
  <c r="DI53" i="14"/>
  <c r="DH53" i="14"/>
  <c r="DG53" i="14"/>
  <c r="DF53" i="14"/>
  <c r="DE53" i="14"/>
  <c r="DD53" i="14"/>
  <c r="DC53" i="14"/>
  <c r="CW53" i="14"/>
  <c r="CV53" i="14"/>
  <c r="CU53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EK52" i="14"/>
  <c r="EJ52" i="14"/>
  <c r="EI52" i="14"/>
  <c r="EH52" i="14"/>
  <c r="EG52" i="14"/>
  <c r="EF52" i="14"/>
  <c r="EE52" i="14"/>
  <c r="ED52" i="14"/>
  <c r="EC52" i="14"/>
  <c r="EB52" i="14"/>
  <c r="EA52" i="14"/>
  <c r="DZ52" i="14"/>
  <c r="DY52" i="14"/>
  <c r="DX52" i="14"/>
  <c r="DW52" i="14"/>
  <c r="DQ52" i="14"/>
  <c r="DP52" i="14"/>
  <c r="DO52" i="14"/>
  <c r="DN52" i="14"/>
  <c r="DM52" i="14"/>
  <c r="DL52" i="14"/>
  <c r="DK52" i="14"/>
  <c r="DJ52" i="14"/>
  <c r="DI52" i="14"/>
  <c r="DH52" i="14"/>
  <c r="DG52" i="14"/>
  <c r="DF52" i="14"/>
  <c r="DE52" i="14"/>
  <c r="DD52" i="14"/>
  <c r="DC52" i="14"/>
  <c r="CW52" i="14"/>
  <c r="CV52" i="14"/>
  <c r="CU52" i="14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EK51" i="14"/>
  <c r="EJ51" i="14"/>
  <c r="EI51" i="14"/>
  <c r="EH51" i="14"/>
  <c r="EG51" i="14"/>
  <c r="EF51" i="14"/>
  <c r="EE51" i="14"/>
  <c r="ED51" i="14"/>
  <c r="EC51" i="14"/>
  <c r="EB51" i="14"/>
  <c r="EA51" i="14"/>
  <c r="DZ51" i="14"/>
  <c r="DY51" i="14"/>
  <c r="DX51" i="14"/>
  <c r="DW51" i="14"/>
  <c r="DQ51" i="14"/>
  <c r="DP51" i="14"/>
  <c r="DO51" i="14"/>
  <c r="DN51" i="14"/>
  <c r="DM51" i="14"/>
  <c r="DL51" i="14"/>
  <c r="DK51" i="14"/>
  <c r="DJ51" i="14"/>
  <c r="DI51" i="14"/>
  <c r="DH51" i="14"/>
  <c r="DG51" i="14"/>
  <c r="DF51" i="14"/>
  <c r="DE51" i="14"/>
  <c r="DD51" i="14"/>
  <c r="DC51" i="14"/>
  <c r="CW51" i="14"/>
  <c r="CV51" i="14"/>
  <c r="CU51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EK50" i="14"/>
  <c r="EJ50" i="14"/>
  <c r="EI50" i="14"/>
  <c r="EH50" i="14"/>
  <c r="EG50" i="14"/>
  <c r="EF50" i="14"/>
  <c r="EE50" i="14"/>
  <c r="ED50" i="14"/>
  <c r="EC50" i="14"/>
  <c r="EB50" i="14"/>
  <c r="EA50" i="14"/>
  <c r="DZ50" i="14"/>
  <c r="DY50" i="14"/>
  <c r="DX50" i="14"/>
  <c r="DW50" i="14"/>
  <c r="DQ50" i="14"/>
  <c r="DP50" i="14"/>
  <c r="DO50" i="14"/>
  <c r="DN50" i="14"/>
  <c r="DM50" i="14"/>
  <c r="DL50" i="14"/>
  <c r="DK50" i="14"/>
  <c r="DJ50" i="14"/>
  <c r="DI50" i="14"/>
  <c r="DH50" i="14"/>
  <c r="DG50" i="14"/>
  <c r="DF50" i="14"/>
  <c r="DE50" i="14"/>
  <c r="DD50" i="14"/>
  <c r="DC50" i="14"/>
  <c r="CW50" i="14"/>
  <c r="CV50" i="14"/>
  <c r="CU50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EK49" i="14"/>
  <c r="EJ49" i="14"/>
  <c r="EI49" i="14"/>
  <c r="EH49" i="14"/>
  <c r="EG49" i="14"/>
  <c r="EF49" i="14"/>
  <c r="EE49" i="14"/>
  <c r="ED49" i="14"/>
  <c r="EC49" i="14"/>
  <c r="EB49" i="14"/>
  <c r="EA49" i="14"/>
  <c r="DZ49" i="14"/>
  <c r="DY49" i="14"/>
  <c r="DX49" i="14"/>
  <c r="DW49" i="14"/>
  <c r="DQ49" i="14"/>
  <c r="DP49" i="14"/>
  <c r="DO49" i="14"/>
  <c r="DN49" i="14"/>
  <c r="DM49" i="14"/>
  <c r="DL49" i="14"/>
  <c r="DK49" i="14"/>
  <c r="DJ49" i="14"/>
  <c r="DI49" i="14"/>
  <c r="DH49" i="14"/>
  <c r="DG49" i="14"/>
  <c r="DF49" i="14"/>
  <c r="DE49" i="14"/>
  <c r="DD49" i="14"/>
  <c r="DC49" i="14"/>
  <c r="CW49" i="14"/>
  <c r="CV49" i="14"/>
  <c r="CU49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EK48" i="14"/>
  <c r="EJ48" i="14"/>
  <c r="EI48" i="14"/>
  <c r="EH48" i="14"/>
  <c r="EG48" i="14"/>
  <c r="EF48" i="14"/>
  <c r="EE48" i="14"/>
  <c r="ED48" i="14"/>
  <c r="EC48" i="14"/>
  <c r="EB48" i="14"/>
  <c r="EA48" i="14"/>
  <c r="DZ48" i="14"/>
  <c r="DY48" i="14"/>
  <c r="DX48" i="14"/>
  <c r="DW48" i="14"/>
  <c r="DQ48" i="14"/>
  <c r="DP48" i="14"/>
  <c r="DO48" i="14"/>
  <c r="DN48" i="14"/>
  <c r="DM48" i="14"/>
  <c r="DL48" i="14"/>
  <c r="DK48" i="14"/>
  <c r="DJ48" i="14"/>
  <c r="DI48" i="14"/>
  <c r="DH48" i="14"/>
  <c r="DG48" i="14"/>
  <c r="DF48" i="14"/>
  <c r="DE48" i="14"/>
  <c r="DD48" i="14"/>
  <c r="DC48" i="14"/>
  <c r="CW48" i="14"/>
  <c r="CV48" i="14"/>
  <c r="CU48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EK47" i="14"/>
  <c r="EJ47" i="14"/>
  <c r="EI47" i="14"/>
  <c r="EH47" i="14"/>
  <c r="EG47" i="14"/>
  <c r="EF47" i="14"/>
  <c r="EE47" i="14"/>
  <c r="ED47" i="14"/>
  <c r="EC47" i="14"/>
  <c r="EB47" i="14"/>
  <c r="EA47" i="14"/>
  <c r="DZ47" i="14"/>
  <c r="DY47" i="14"/>
  <c r="DX47" i="14"/>
  <c r="DW47" i="14"/>
  <c r="DQ47" i="14"/>
  <c r="DP47" i="14"/>
  <c r="DO47" i="14"/>
  <c r="DN47" i="14"/>
  <c r="DM47" i="14"/>
  <c r="DL47" i="14"/>
  <c r="DK47" i="14"/>
  <c r="DJ47" i="14"/>
  <c r="DI47" i="14"/>
  <c r="DH47" i="14"/>
  <c r="DG47" i="14"/>
  <c r="DF47" i="14"/>
  <c r="DE47" i="14"/>
  <c r="DD47" i="14"/>
  <c r="DC47" i="14"/>
  <c r="CW47" i="14"/>
  <c r="CV47" i="14"/>
  <c r="CU47" i="14"/>
  <c r="CT47" i="14"/>
  <c r="CS47" i="14"/>
  <c r="CR47" i="14"/>
  <c r="CQ47" i="14"/>
  <c r="CP47" i="14"/>
  <c r="CO47" i="14"/>
  <c r="CN47" i="14"/>
  <c r="CM47" i="14"/>
  <c r="CL47" i="14"/>
  <c r="CK47" i="14"/>
  <c r="CJ47" i="14"/>
  <c r="CI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EK46" i="14"/>
  <c r="EJ46" i="14"/>
  <c r="EI46" i="14"/>
  <c r="EH46" i="14"/>
  <c r="EG46" i="14"/>
  <c r="EF46" i="14"/>
  <c r="EE46" i="14"/>
  <c r="ED46" i="14"/>
  <c r="EC46" i="14"/>
  <c r="EB46" i="14"/>
  <c r="EA46" i="14"/>
  <c r="DZ46" i="14"/>
  <c r="DY46" i="14"/>
  <c r="DX46" i="14"/>
  <c r="DW46" i="14"/>
  <c r="DQ46" i="14"/>
  <c r="DP46" i="14"/>
  <c r="DO46" i="14"/>
  <c r="DN46" i="14"/>
  <c r="DM46" i="14"/>
  <c r="DL46" i="14"/>
  <c r="DK46" i="14"/>
  <c r="DJ46" i="14"/>
  <c r="DI46" i="14"/>
  <c r="DH46" i="14"/>
  <c r="DG46" i="14"/>
  <c r="DF46" i="14"/>
  <c r="DE46" i="14"/>
  <c r="DD46" i="14"/>
  <c r="DC46" i="14"/>
  <c r="CW46" i="14"/>
  <c r="CV46" i="14"/>
  <c r="CU46" i="14"/>
  <c r="CT46" i="14"/>
  <c r="CS46" i="14"/>
  <c r="CR46" i="14"/>
  <c r="CQ46" i="14"/>
  <c r="CP46" i="14"/>
  <c r="CO46" i="14"/>
  <c r="CN46" i="14"/>
  <c r="CM46" i="14"/>
  <c r="CL46" i="14"/>
  <c r="CK46" i="14"/>
  <c r="CJ46" i="14"/>
  <c r="CI46" i="14"/>
  <c r="CC46" i="14"/>
  <c r="CB46" i="14"/>
  <c r="CA46" i="14"/>
  <c r="BZ46" i="14"/>
  <c r="BY46" i="14"/>
  <c r="BX46" i="14"/>
  <c r="BW46" i="14"/>
  <c r="BV46" i="14"/>
  <c r="BU46" i="14"/>
  <c r="BT46" i="14"/>
  <c r="BS46" i="14"/>
  <c r="BR46" i="14"/>
  <c r="BQ46" i="14"/>
  <c r="BP46" i="14"/>
  <c r="BO46" i="14"/>
  <c r="EK45" i="14"/>
  <c r="EJ45" i="14"/>
  <c r="EI45" i="14"/>
  <c r="EH45" i="14"/>
  <c r="EG45" i="14"/>
  <c r="EF45" i="14"/>
  <c r="EE45" i="14"/>
  <c r="ED45" i="14"/>
  <c r="EC45" i="14"/>
  <c r="EB45" i="14"/>
  <c r="EA45" i="14"/>
  <c r="DZ45" i="14"/>
  <c r="DY45" i="14"/>
  <c r="DX45" i="14"/>
  <c r="DW45" i="14"/>
  <c r="DQ45" i="14"/>
  <c r="DP45" i="14"/>
  <c r="DO45" i="14"/>
  <c r="DN45" i="14"/>
  <c r="DM45" i="14"/>
  <c r="DL45" i="14"/>
  <c r="DK45" i="14"/>
  <c r="DJ45" i="14"/>
  <c r="DI45" i="14"/>
  <c r="DH45" i="14"/>
  <c r="DG45" i="14"/>
  <c r="DF45" i="14"/>
  <c r="DE45" i="14"/>
  <c r="DD45" i="14"/>
  <c r="DC45" i="14"/>
  <c r="CW45" i="14"/>
  <c r="CV45" i="14"/>
  <c r="CU45" i="14"/>
  <c r="CT45" i="14"/>
  <c r="CS45" i="14"/>
  <c r="CR45" i="14"/>
  <c r="CQ45" i="14"/>
  <c r="CP45" i="14"/>
  <c r="CO45" i="14"/>
  <c r="CN45" i="14"/>
  <c r="CM45" i="14"/>
  <c r="CL45" i="14"/>
  <c r="CK45" i="14"/>
  <c r="CJ45" i="14"/>
  <c r="CI45" i="14"/>
  <c r="CC45" i="14"/>
  <c r="CB45" i="14"/>
  <c r="CA45" i="14"/>
  <c r="BZ45" i="14"/>
  <c r="BY45" i="14"/>
  <c r="BX45" i="14"/>
  <c r="BW45" i="14"/>
  <c r="BV45" i="14"/>
  <c r="BU45" i="14"/>
  <c r="BT45" i="14"/>
  <c r="BS45" i="14"/>
  <c r="BR45" i="14"/>
  <c r="BQ45" i="14"/>
  <c r="BP45" i="14"/>
  <c r="BO45" i="14"/>
  <c r="EK44" i="14"/>
  <c r="EJ44" i="14"/>
  <c r="EI44" i="14"/>
  <c r="EH44" i="14"/>
  <c r="EG44" i="14"/>
  <c r="EF44" i="14"/>
  <c r="EE44" i="14"/>
  <c r="ED44" i="14"/>
  <c r="EC44" i="14"/>
  <c r="EB44" i="14"/>
  <c r="EA44" i="14"/>
  <c r="DZ44" i="14"/>
  <c r="DY44" i="14"/>
  <c r="DX44" i="14"/>
  <c r="DW44" i="14"/>
  <c r="DQ44" i="14"/>
  <c r="DP44" i="14"/>
  <c r="DO44" i="14"/>
  <c r="DN44" i="14"/>
  <c r="DM44" i="14"/>
  <c r="DL44" i="14"/>
  <c r="DK44" i="14"/>
  <c r="DJ44" i="14"/>
  <c r="DI44" i="14"/>
  <c r="DH44" i="14"/>
  <c r="DG44" i="14"/>
  <c r="DF44" i="14"/>
  <c r="DE44" i="14"/>
  <c r="DD44" i="14"/>
  <c r="DC44" i="14"/>
  <c r="CW44" i="14"/>
  <c r="CV44" i="14"/>
  <c r="CU44" i="14"/>
  <c r="CT44" i="14"/>
  <c r="CS44" i="14"/>
  <c r="CR44" i="14"/>
  <c r="CQ44" i="14"/>
  <c r="CP44" i="14"/>
  <c r="CO44" i="14"/>
  <c r="CN44" i="14"/>
  <c r="CM44" i="14"/>
  <c r="CL44" i="14"/>
  <c r="CK44" i="14"/>
  <c r="CJ44" i="14"/>
  <c r="CI44" i="14"/>
  <c r="CC44" i="14"/>
  <c r="CB44" i="14"/>
  <c r="CA44" i="14"/>
  <c r="BZ44" i="14"/>
  <c r="BY44" i="14"/>
  <c r="BX44" i="14"/>
  <c r="BW44" i="14"/>
  <c r="BV44" i="14"/>
  <c r="BU44" i="14"/>
  <c r="BT44" i="14"/>
  <c r="BS44" i="14"/>
  <c r="BR44" i="14"/>
  <c r="BQ44" i="14"/>
  <c r="BP44" i="14"/>
  <c r="BO44" i="14"/>
  <c r="EK43" i="14"/>
  <c r="EJ43" i="14"/>
  <c r="EI43" i="14"/>
  <c r="EH43" i="14"/>
  <c r="EG43" i="14"/>
  <c r="EF43" i="14"/>
  <c r="EE43" i="14"/>
  <c r="ED43" i="14"/>
  <c r="EC43" i="14"/>
  <c r="EB43" i="14"/>
  <c r="EA43" i="14"/>
  <c r="DZ43" i="14"/>
  <c r="DY43" i="14"/>
  <c r="DX43" i="14"/>
  <c r="DW43" i="14"/>
  <c r="DQ43" i="14"/>
  <c r="DP43" i="14"/>
  <c r="DO43" i="14"/>
  <c r="DN43" i="14"/>
  <c r="DM43" i="14"/>
  <c r="DL43" i="14"/>
  <c r="DK43" i="14"/>
  <c r="DJ43" i="14"/>
  <c r="DI43" i="14"/>
  <c r="DH43" i="14"/>
  <c r="DG43" i="14"/>
  <c r="DF43" i="14"/>
  <c r="DE43" i="14"/>
  <c r="DD43" i="14"/>
  <c r="DC43" i="14"/>
  <c r="CW43" i="14"/>
  <c r="CV43" i="14"/>
  <c r="CU43" i="14"/>
  <c r="CT43" i="14"/>
  <c r="CS43" i="14"/>
  <c r="CR43" i="14"/>
  <c r="CQ43" i="14"/>
  <c r="CP43" i="14"/>
  <c r="CO43" i="14"/>
  <c r="CN43" i="14"/>
  <c r="CM43" i="14"/>
  <c r="CL43" i="14"/>
  <c r="CK43" i="14"/>
  <c r="CJ43" i="14"/>
  <c r="CI43" i="14"/>
  <c r="CC43" i="14"/>
  <c r="CB43" i="14"/>
  <c r="CA43" i="14"/>
  <c r="BZ43" i="14"/>
  <c r="BY43" i="14"/>
  <c r="BX43" i="14"/>
  <c r="BW43" i="14"/>
  <c r="BV43" i="14"/>
  <c r="BU43" i="14"/>
  <c r="BT43" i="14"/>
  <c r="BS43" i="14"/>
  <c r="BR43" i="14"/>
  <c r="BQ43" i="14"/>
  <c r="BP43" i="14"/>
  <c r="BO43" i="14"/>
  <c r="EK42" i="14"/>
  <c r="EJ42" i="14"/>
  <c r="EI42" i="14"/>
  <c r="EH42" i="14"/>
  <c r="EG42" i="14"/>
  <c r="EF42" i="14"/>
  <c r="EE42" i="14"/>
  <c r="ED42" i="14"/>
  <c r="EC42" i="14"/>
  <c r="EB42" i="14"/>
  <c r="EA42" i="14"/>
  <c r="DZ42" i="14"/>
  <c r="DY42" i="14"/>
  <c r="DX42" i="14"/>
  <c r="DW42" i="14"/>
  <c r="DQ42" i="14"/>
  <c r="DP42" i="14"/>
  <c r="DO42" i="14"/>
  <c r="DN42" i="14"/>
  <c r="DM42" i="14"/>
  <c r="DL42" i="14"/>
  <c r="DK42" i="14"/>
  <c r="DJ42" i="14"/>
  <c r="DI42" i="14"/>
  <c r="DH42" i="14"/>
  <c r="DG42" i="14"/>
  <c r="DF42" i="14"/>
  <c r="DE42" i="14"/>
  <c r="DD42" i="14"/>
  <c r="DC42" i="14"/>
  <c r="CW42" i="14"/>
  <c r="CV42" i="14"/>
  <c r="CU42" i="14"/>
  <c r="CT42" i="14"/>
  <c r="CS42" i="14"/>
  <c r="CR42" i="14"/>
  <c r="CQ42" i="14"/>
  <c r="CP42" i="14"/>
  <c r="CO42" i="14"/>
  <c r="CN42" i="14"/>
  <c r="CM42" i="14"/>
  <c r="CL42" i="14"/>
  <c r="CK42" i="14"/>
  <c r="CJ42" i="14"/>
  <c r="CI42" i="14"/>
  <c r="CC42" i="14"/>
  <c r="CB42" i="14"/>
  <c r="CA42" i="14"/>
  <c r="BZ42" i="14"/>
  <c r="BY42" i="14"/>
  <c r="BX42" i="14"/>
  <c r="BW42" i="14"/>
  <c r="BV42" i="14"/>
  <c r="BU42" i="14"/>
  <c r="BT42" i="14"/>
  <c r="BS42" i="14"/>
  <c r="BR42" i="14"/>
  <c r="BQ42" i="14"/>
  <c r="BP42" i="14"/>
  <c r="BO42" i="14"/>
  <c r="EK41" i="14"/>
  <c r="EJ41" i="14"/>
  <c r="EI41" i="14"/>
  <c r="EH41" i="14"/>
  <c r="EG41" i="14"/>
  <c r="EF41" i="14"/>
  <c r="EE41" i="14"/>
  <c r="ED41" i="14"/>
  <c r="EC41" i="14"/>
  <c r="EB41" i="14"/>
  <c r="EA41" i="14"/>
  <c r="DZ41" i="14"/>
  <c r="DY41" i="14"/>
  <c r="DX41" i="14"/>
  <c r="DW41" i="14"/>
  <c r="DQ41" i="14"/>
  <c r="DP41" i="14"/>
  <c r="DO41" i="14"/>
  <c r="DN41" i="14"/>
  <c r="DM41" i="14"/>
  <c r="DL41" i="14"/>
  <c r="DK41" i="14"/>
  <c r="DJ41" i="14"/>
  <c r="DI41" i="14"/>
  <c r="DH41" i="14"/>
  <c r="DG41" i="14"/>
  <c r="DF41" i="14"/>
  <c r="DE41" i="14"/>
  <c r="DD41" i="14"/>
  <c r="DC41" i="14"/>
  <c r="CW41" i="14"/>
  <c r="CV41" i="14"/>
  <c r="CU41" i="14"/>
  <c r="CT41" i="14"/>
  <c r="CS41" i="14"/>
  <c r="CR41" i="14"/>
  <c r="CQ41" i="14"/>
  <c r="CP41" i="14"/>
  <c r="CO41" i="14"/>
  <c r="CN41" i="14"/>
  <c r="CM41" i="14"/>
  <c r="CL41" i="14"/>
  <c r="CK41" i="14"/>
  <c r="CJ41" i="14"/>
  <c r="CI41" i="14"/>
  <c r="CC41" i="14"/>
  <c r="CB41" i="14"/>
  <c r="CA41" i="14"/>
  <c r="BZ41" i="14"/>
  <c r="BY41" i="14"/>
  <c r="BX41" i="14"/>
  <c r="BW41" i="14"/>
  <c r="BV41" i="14"/>
  <c r="BU41" i="14"/>
  <c r="BT41" i="14"/>
  <c r="BS41" i="14"/>
  <c r="BR41" i="14"/>
  <c r="BQ41" i="14"/>
  <c r="BP41" i="14"/>
  <c r="BO41" i="14"/>
  <c r="EK40" i="14"/>
  <c r="EJ40" i="14"/>
  <c r="EI40" i="14"/>
  <c r="EH40" i="14"/>
  <c r="EG40" i="14"/>
  <c r="EF40" i="14"/>
  <c r="EE40" i="14"/>
  <c r="ED40" i="14"/>
  <c r="EC40" i="14"/>
  <c r="EB40" i="14"/>
  <c r="EA40" i="14"/>
  <c r="DZ40" i="14"/>
  <c r="DY40" i="14"/>
  <c r="DX40" i="14"/>
  <c r="DW40" i="14"/>
  <c r="DQ40" i="14"/>
  <c r="DP40" i="14"/>
  <c r="DO40" i="14"/>
  <c r="DN40" i="14"/>
  <c r="DM40" i="14"/>
  <c r="DL40" i="14"/>
  <c r="DK40" i="14"/>
  <c r="DJ40" i="14"/>
  <c r="DI40" i="14"/>
  <c r="DH40" i="14"/>
  <c r="DG40" i="14"/>
  <c r="DF40" i="14"/>
  <c r="DE40" i="14"/>
  <c r="DD40" i="14"/>
  <c r="DC40" i="14"/>
  <c r="CW40" i="14"/>
  <c r="CV40" i="14"/>
  <c r="CU40" i="14"/>
  <c r="CT40" i="14"/>
  <c r="CS40" i="14"/>
  <c r="CR40" i="14"/>
  <c r="CQ40" i="14"/>
  <c r="CP40" i="14"/>
  <c r="CO40" i="14"/>
  <c r="CN40" i="14"/>
  <c r="CM40" i="14"/>
  <c r="CL40" i="14"/>
  <c r="CK40" i="14"/>
  <c r="CJ40" i="14"/>
  <c r="CI40" i="14"/>
  <c r="CC40" i="14"/>
  <c r="CB40" i="14"/>
  <c r="CA40" i="14"/>
  <c r="BZ40" i="14"/>
  <c r="BY40" i="14"/>
  <c r="BX40" i="14"/>
  <c r="BW40" i="14"/>
  <c r="BV40" i="14"/>
  <c r="BU40" i="14"/>
  <c r="BT40" i="14"/>
  <c r="BS40" i="14"/>
  <c r="BR40" i="14"/>
  <c r="BQ40" i="14"/>
  <c r="BP40" i="14"/>
  <c r="BO40" i="14"/>
  <c r="EK39" i="14"/>
  <c r="EJ39" i="14"/>
  <c r="EI39" i="14"/>
  <c r="EH39" i="14"/>
  <c r="EG39" i="14"/>
  <c r="EF39" i="14"/>
  <c r="EE39" i="14"/>
  <c r="ED39" i="14"/>
  <c r="EC39" i="14"/>
  <c r="EB39" i="14"/>
  <c r="EA39" i="14"/>
  <c r="DZ39" i="14"/>
  <c r="DY39" i="14"/>
  <c r="DX39" i="14"/>
  <c r="DW39" i="14"/>
  <c r="DQ39" i="14"/>
  <c r="DP39" i="14"/>
  <c r="DO39" i="14"/>
  <c r="DN39" i="14"/>
  <c r="DM39" i="14"/>
  <c r="DL39" i="14"/>
  <c r="DK39" i="14"/>
  <c r="DJ39" i="14"/>
  <c r="DI39" i="14"/>
  <c r="DH39" i="14"/>
  <c r="DG39" i="14"/>
  <c r="DF39" i="14"/>
  <c r="DE39" i="14"/>
  <c r="DD39" i="14"/>
  <c r="DC39" i="14"/>
  <c r="CW39" i="14"/>
  <c r="CV39" i="14"/>
  <c r="CU39" i="14"/>
  <c r="CT39" i="14"/>
  <c r="CS39" i="14"/>
  <c r="CR39" i="14"/>
  <c r="CQ39" i="14"/>
  <c r="CP39" i="14"/>
  <c r="CO39" i="14"/>
  <c r="CN39" i="14"/>
  <c r="CM39" i="14"/>
  <c r="CL39" i="14"/>
  <c r="CK39" i="14"/>
  <c r="CJ39" i="14"/>
  <c r="CI39" i="14"/>
  <c r="CC39" i="14"/>
  <c r="CB39" i="14"/>
  <c r="CA39" i="14"/>
  <c r="BZ39" i="14"/>
  <c r="BY39" i="14"/>
  <c r="BX39" i="14"/>
  <c r="BW39" i="14"/>
  <c r="BV39" i="14"/>
  <c r="BU39" i="14"/>
  <c r="BT39" i="14"/>
  <c r="BS39" i="14"/>
  <c r="BR39" i="14"/>
  <c r="BQ39" i="14"/>
  <c r="BP39" i="14"/>
  <c r="BO39" i="14"/>
  <c r="EK38" i="14"/>
  <c r="EJ38" i="14"/>
  <c r="EI38" i="14"/>
  <c r="EH38" i="14"/>
  <c r="EG38" i="14"/>
  <c r="EF38" i="14"/>
  <c r="EE38" i="14"/>
  <c r="ED38" i="14"/>
  <c r="EC38" i="14"/>
  <c r="EB38" i="14"/>
  <c r="EA38" i="14"/>
  <c r="DZ38" i="14"/>
  <c r="DY38" i="14"/>
  <c r="DX38" i="14"/>
  <c r="DW38" i="14"/>
  <c r="DQ38" i="14"/>
  <c r="DP38" i="14"/>
  <c r="DO38" i="14"/>
  <c r="DN38" i="14"/>
  <c r="DM38" i="14"/>
  <c r="DL38" i="14"/>
  <c r="DK38" i="14"/>
  <c r="DJ38" i="14"/>
  <c r="DI38" i="14"/>
  <c r="DH38" i="14"/>
  <c r="DG38" i="14"/>
  <c r="DF38" i="14"/>
  <c r="DE38" i="14"/>
  <c r="DD38" i="14"/>
  <c r="DC38" i="14"/>
  <c r="CW38" i="14"/>
  <c r="CV38" i="14"/>
  <c r="CU38" i="14"/>
  <c r="CT38" i="14"/>
  <c r="CS38" i="14"/>
  <c r="CR38" i="14"/>
  <c r="CQ38" i="14"/>
  <c r="CP38" i="14"/>
  <c r="CO38" i="14"/>
  <c r="CN38" i="14"/>
  <c r="CM38" i="14"/>
  <c r="CL38" i="14"/>
  <c r="CK38" i="14"/>
  <c r="CJ38" i="14"/>
  <c r="CI38" i="14"/>
  <c r="CC38" i="14"/>
  <c r="CB38" i="14"/>
  <c r="CA38" i="14"/>
  <c r="BZ38" i="14"/>
  <c r="BY38" i="14"/>
  <c r="BX38" i="14"/>
  <c r="BW38" i="14"/>
  <c r="BV38" i="14"/>
  <c r="BU38" i="14"/>
  <c r="BT38" i="14"/>
  <c r="BS38" i="14"/>
  <c r="BR38" i="14"/>
  <c r="BQ38" i="14"/>
  <c r="BP38" i="14"/>
  <c r="BO38" i="14"/>
  <c r="EK37" i="14"/>
  <c r="EJ37" i="14"/>
  <c r="EI37" i="14"/>
  <c r="EH37" i="14"/>
  <c r="EG37" i="14"/>
  <c r="EF37" i="14"/>
  <c r="EE37" i="14"/>
  <c r="ED37" i="14"/>
  <c r="EC37" i="14"/>
  <c r="EB37" i="14"/>
  <c r="EA37" i="14"/>
  <c r="DZ37" i="14"/>
  <c r="DY37" i="14"/>
  <c r="DX37" i="14"/>
  <c r="DW37" i="14"/>
  <c r="DQ37" i="14"/>
  <c r="DP37" i="14"/>
  <c r="DO37" i="14"/>
  <c r="DN37" i="14"/>
  <c r="DM37" i="14"/>
  <c r="DL37" i="14"/>
  <c r="DK37" i="14"/>
  <c r="DJ37" i="14"/>
  <c r="DI37" i="14"/>
  <c r="DH37" i="14"/>
  <c r="DG37" i="14"/>
  <c r="DF37" i="14"/>
  <c r="DE37" i="14"/>
  <c r="DD37" i="14"/>
  <c r="DC37" i="14"/>
  <c r="CW37" i="14"/>
  <c r="CV37" i="14"/>
  <c r="CU37" i="14"/>
  <c r="CT37" i="14"/>
  <c r="CS37" i="14"/>
  <c r="CR37" i="14"/>
  <c r="CQ37" i="14"/>
  <c r="CP37" i="14"/>
  <c r="CO37" i="14"/>
  <c r="CN37" i="14"/>
  <c r="CM37" i="14"/>
  <c r="CL37" i="14"/>
  <c r="CK37" i="14"/>
  <c r="CJ37" i="14"/>
  <c r="CI37" i="14"/>
  <c r="CC37" i="14"/>
  <c r="CB37" i="14"/>
  <c r="CA37" i="14"/>
  <c r="BZ37" i="14"/>
  <c r="BY37" i="14"/>
  <c r="BX37" i="14"/>
  <c r="BW37" i="14"/>
  <c r="BV37" i="14"/>
  <c r="BU37" i="14"/>
  <c r="BT37" i="14"/>
  <c r="BS37" i="14"/>
  <c r="BR37" i="14"/>
  <c r="BQ37" i="14"/>
  <c r="BP37" i="14"/>
  <c r="BO37" i="14"/>
  <c r="EK36" i="14"/>
  <c r="EJ36" i="14"/>
  <c r="EI36" i="14"/>
  <c r="EH36" i="14"/>
  <c r="EG36" i="14"/>
  <c r="EF36" i="14"/>
  <c r="EE36" i="14"/>
  <c r="ED36" i="14"/>
  <c r="EC36" i="14"/>
  <c r="EB36" i="14"/>
  <c r="EA36" i="14"/>
  <c r="DZ36" i="14"/>
  <c r="DY36" i="14"/>
  <c r="DX36" i="14"/>
  <c r="DW36" i="14"/>
  <c r="DQ36" i="14"/>
  <c r="DP36" i="14"/>
  <c r="DO36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EK35" i="14"/>
  <c r="EJ35" i="14"/>
  <c r="EI35" i="14"/>
  <c r="EH35" i="14"/>
  <c r="EG35" i="14"/>
  <c r="EF35" i="14"/>
  <c r="EE35" i="14"/>
  <c r="ED35" i="14"/>
  <c r="EC35" i="14"/>
  <c r="EB35" i="14"/>
  <c r="EA35" i="14"/>
  <c r="DZ35" i="14"/>
  <c r="DY35" i="14"/>
  <c r="DX35" i="14"/>
  <c r="DW35" i="14"/>
  <c r="DQ35" i="14"/>
  <c r="DP35" i="14"/>
  <c r="DO35" i="14"/>
  <c r="DN35" i="14"/>
  <c r="DM35" i="14"/>
  <c r="DL35" i="14"/>
  <c r="DK35" i="14"/>
  <c r="DJ35" i="14"/>
  <c r="DI35" i="14"/>
  <c r="DH35" i="14"/>
  <c r="DG35" i="14"/>
  <c r="DF35" i="14"/>
  <c r="DE35" i="14"/>
  <c r="DD35" i="14"/>
  <c r="DC35" i="14"/>
  <c r="CW35" i="14"/>
  <c r="CV35" i="14"/>
  <c r="CU35" i="14"/>
  <c r="CT35" i="14"/>
  <c r="CS35" i="14"/>
  <c r="CR35" i="14"/>
  <c r="CQ35" i="14"/>
  <c r="CP35" i="14"/>
  <c r="CO35" i="14"/>
  <c r="CN35" i="14"/>
  <c r="CM35" i="14"/>
  <c r="CL35" i="14"/>
  <c r="CK35" i="14"/>
  <c r="CJ35" i="14"/>
  <c r="CI35" i="14"/>
  <c r="CC35" i="14"/>
  <c r="CB35" i="14"/>
  <c r="CA35" i="14"/>
  <c r="BZ35" i="14"/>
  <c r="BY35" i="14"/>
  <c r="BX35" i="14"/>
  <c r="BW35" i="14"/>
  <c r="BV35" i="14"/>
  <c r="BU35" i="14"/>
  <c r="BT35" i="14"/>
  <c r="BS35" i="14"/>
  <c r="BR35" i="14"/>
  <c r="BQ35" i="14"/>
  <c r="BP35" i="14"/>
  <c r="BO35" i="14"/>
  <c r="EK34" i="14"/>
  <c r="EJ34" i="14"/>
  <c r="EI34" i="14"/>
  <c r="EH34" i="14"/>
  <c r="EG34" i="14"/>
  <c r="EF34" i="14"/>
  <c r="EE34" i="14"/>
  <c r="ED34" i="14"/>
  <c r="EC34" i="14"/>
  <c r="EB34" i="14"/>
  <c r="EA34" i="14"/>
  <c r="DZ34" i="14"/>
  <c r="DY34" i="14"/>
  <c r="DX34" i="14"/>
  <c r="DW34" i="14"/>
  <c r="DQ34" i="14"/>
  <c r="DP34" i="14"/>
  <c r="DO34" i="14"/>
  <c r="DN34" i="14"/>
  <c r="DM34" i="14"/>
  <c r="DL34" i="14"/>
  <c r="DK34" i="14"/>
  <c r="DJ34" i="14"/>
  <c r="DI34" i="14"/>
  <c r="DH34" i="14"/>
  <c r="DG34" i="14"/>
  <c r="DF34" i="14"/>
  <c r="DE34" i="14"/>
  <c r="DD34" i="14"/>
  <c r="DC34" i="14"/>
  <c r="CW34" i="14"/>
  <c r="CV34" i="14"/>
  <c r="CU34" i="14"/>
  <c r="CT34" i="14"/>
  <c r="CS34" i="14"/>
  <c r="CR34" i="14"/>
  <c r="CQ34" i="14"/>
  <c r="CP34" i="14"/>
  <c r="CO34" i="14"/>
  <c r="CN34" i="14"/>
  <c r="CM34" i="14"/>
  <c r="CL34" i="14"/>
  <c r="CK34" i="14"/>
  <c r="CJ34" i="14"/>
  <c r="CI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EK33" i="14"/>
  <c r="EJ33" i="14"/>
  <c r="EI33" i="14"/>
  <c r="EH33" i="14"/>
  <c r="EG33" i="14"/>
  <c r="EF33" i="14"/>
  <c r="EE33" i="14"/>
  <c r="ED33" i="14"/>
  <c r="EC33" i="14"/>
  <c r="EB33" i="14"/>
  <c r="EA33" i="14"/>
  <c r="DZ33" i="14"/>
  <c r="DY33" i="14"/>
  <c r="DX33" i="14"/>
  <c r="DW33" i="14"/>
  <c r="DQ33" i="14"/>
  <c r="DP33" i="14"/>
  <c r="DO33" i="14"/>
  <c r="DN33" i="14"/>
  <c r="DM33" i="14"/>
  <c r="DL33" i="14"/>
  <c r="DK33" i="14"/>
  <c r="DJ33" i="14"/>
  <c r="DI33" i="14"/>
  <c r="DH33" i="14"/>
  <c r="DG33" i="14"/>
  <c r="DF33" i="14"/>
  <c r="DE33" i="14"/>
  <c r="DD33" i="14"/>
  <c r="DC33" i="14"/>
  <c r="CW33" i="14"/>
  <c r="CV33" i="14"/>
  <c r="CU33" i="14"/>
  <c r="CT33" i="14"/>
  <c r="CS33" i="14"/>
  <c r="CR33" i="14"/>
  <c r="CQ33" i="14"/>
  <c r="CP33" i="14"/>
  <c r="CO33" i="14"/>
  <c r="CN33" i="14"/>
  <c r="CM33" i="14"/>
  <c r="CL33" i="14"/>
  <c r="CK33" i="14"/>
  <c r="CJ33" i="14"/>
  <c r="CI33" i="14"/>
  <c r="CC33" i="14"/>
  <c r="CB33" i="14"/>
  <c r="CA33" i="14"/>
  <c r="BZ33" i="14"/>
  <c r="BY33" i="14"/>
  <c r="BX33" i="14"/>
  <c r="BW33" i="14"/>
  <c r="BV33" i="14"/>
  <c r="BU33" i="14"/>
  <c r="BT33" i="14"/>
  <c r="BS33" i="14"/>
  <c r="BR33" i="14"/>
  <c r="BQ33" i="14"/>
  <c r="BP33" i="14"/>
  <c r="BO33" i="14"/>
  <c r="EK32" i="14"/>
  <c r="EJ32" i="14"/>
  <c r="EI32" i="14"/>
  <c r="EH32" i="14"/>
  <c r="EG32" i="14"/>
  <c r="EF32" i="14"/>
  <c r="EE32" i="14"/>
  <c r="ED32" i="14"/>
  <c r="EC32" i="14"/>
  <c r="EB32" i="14"/>
  <c r="EA32" i="14"/>
  <c r="DZ32" i="14"/>
  <c r="DY32" i="14"/>
  <c r="DX32" i="14"/>
  <c r="DW32" i="14"/>
  <c r="DQ32" i="14"/>
  <c r="DP32" i="14"/>
  <c r="DO32" i="14"/>
  <c r="DN32" i="14"/>
  <c r="DM32" i="14"/>
  <c r="DL32" i="14"/>
  <c r="DK32" i="14"/>
  <c r="DJ32" i="14"/>
  <c r="DI32" i="14"/>
  <c r="DH32" i="14"/>
  <c r="DG32" i="14"/>
  <c r="DF32" i="14"/>
  <c r="DE32" i="14"/>
  <c r="DD32" i="14"/>
  <c r="DC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EK31" i="14"/>
  <c r="EJ31" i="14"/>
  <c r="EI31" i="14"/>
  <c r="EH31" i="14"/>
  <c r="EG31" i="14"/>
  <c r="EF31" i="14"/>
  <c r="EE31" i="14"/>
  <c r="ED31" i="14"/>
  <c r="EC31" i="14"/>
  <c r="EB31" i="14"/>
  <c r="EA31" i="14"/>
  <c r="DZ31" i="14"/>
  <c r="DY31" i="14"/>
  <c r="DX31" i="14"/>
  <c r="DW31" i="14"/>
  <c r="DQ31" i="14"/>
  <c r="DP31" i="14"/>
  <c r="DO31" i="14"/>
  <c r="DN31" i="14"/>
  <c r="DM31" i="14"/>
  <c r="DL31" i="14"/>
  <c r="DK31" i="14"/>
  <c r="DJ31" i="14"/>
  <c r="DI31" i="14"/>
  <c r="DH31" i="14"/>
  <c r="DG31" i="14"/>
  <c r="DF31" i="14"/>
  <c r="DE31" i="14"/>
  <c r="DD31" i="14"/>
  <c r="DC31" i="14"/>
  <c r="CW31" i="14"/>
  <c r="CV31" i="14"/>
  <c r="CU31" i="14"/>
  <c r="CT31" i="14"/>
  <c r="CS31" i="14"/>
  <c r="CR31" i="14"/>
  <c r="CQ31" i="14"/>
  <c r="CP31" i="14"/>
  <c r="CO31" i="14"/>
  <c r="CN31" i="14"/>
  <c r="CM31" i="14"/>
  <c r="CL31" i="14"/>
  <c r="CK31" i="14"/>
  <c r="CJ31" i="14"/>
  <c r="CI31" i="14"/>
  <c r="CC31" i="14"/>
  <c r="CB31" i="14"/>
  <c r="CA31" i="14"/>
  <c r="BZ31" i="14"/>
  <c r="BY31" i="14"/>
  <c r="BX31" i="14"/>
  <c r="BW31" i="14"/>
  <c r="BV31" i="14"/>
  <c r="BU31" i="14"/>
  <c r="BT31" i="14"/>
  <c r="BS31" i="14"/>
  <c r="BR31" i="14"/>
  <c r="BQ31" i="14"/>
  <c r="BP31" i="14"/>
  <c r="BO31" i="14"/>
  <c r="EK30" i="14"/>
  <c r="EJ30" i="14"/>
  <c r="EI30" i="14"/>
  <c r="EH30" i="14"/>
  <c r="EG30" i="14"/>
  <c r="EF30" i="14"/>
  <c r="EE30" i="14"/>
  <c r="ED30" i="14"/>
  <c r="EC30" i="14"/>
  <c r="EB30" i="14"/>
  <c r="EA30" i="14"/>
  <c r="DZ30" i="14"/>
  <c r="DY30" i="14"/>
  <c r="DX30" i="14"/>
  <c r="DW30" i="14"/>
  <c r="DQ30" i="14"/>
  <c r="DP30" i="14"/>
  <c r="DO30" i="14"/>
  <c r="DN30" i="14"/>
  <c r="DM30" i="14"/>
  <c r="DL30" i="14"/>
  <c r="DK30" i="14"/>
  <c r="DJ30" i="14"/>
  <c r="DI30" i="14"/>
  <c r="DH30" i="14"/>
  <c r="DG30" i="14"/>
  <c r="DF30" i="14"/>
  <c r="DE30" i="14"/>
  <c r="DD30" i="14"/>
  <c r="DC30" i="14"/>
  <c r="CW30" i="14"/>
  <c r="CV30" i="14"/>
  <c r="CU30" i="14"/>
  <c r="CT30" i="14"/>
  <c r="CS30" i="14"/>
  <c r="CR30" i="14"/>
  <c r="CQ30" i="14"/>
  <c r="CP30" i="14"/>
  <c r="CO30" i="14"/>
  <c r="CN30" i="14"/>
  <c r="CM30" i="14"/>
  <c r="CL30" i="14"/>
  <c r="CK30" i="14"/>
  <c r="CJ30" i="14"/>
  <c r="CI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EK29" i="14"/>
  <c r="EJ29" i="14"/>
  <c r="EI29" i="14"/>
  <c r="EH29" i="14"/>
  <c r="EG29" i="14"/>
  <c r="EF29" i="14"/>
  <c r="EE29" i="14"/>
  <c r="ED29" i="14"/>
  <c r="EC29" i="14"/>
  <c r="EB29" i="14"/>
  <c r="EA29" i="14"/>
  <c r="DZ29" i="14"/>
  <c r="DY29" i="14"/>
  <c r="DX29" i="14"/>
  <c r="DW29" i="14"/>
  <c r="DQ29" i="14"/>
  <c r="DP29" i="14"/>
  <c r="DO29" i="14"/>
  <c r="DN29" i="14"/>
  <c r="DM29" i="14"/>
  <c r="DL29" i="14"/>
  <c r="DK29" i="14"/>
  <c r="DJ29" i="14"/>
  <c r="DI29" i="14"/>
  <c r="DH29" i="14"/>
  <c r="DG29" i="14"/>
  <c r="DF29" i="14"/>
  <c r="DE29" i="14"/>
  <c r="DD29" i="14"/>
  <c r="DC29" i="14"/>
  <c r="CW29" i="14"/>
  <c r="CV29" i="14"/>
  <c r="CU29" i="14"/>
  <c r="CT29" i="14"/>
  <c r="CS29" i="14"/>
  <c r="CR29" i="14"/>
  <c r="CQ29" i="14"/>
  <c r="CP29" i="14"/>
  <c r="CO29" i="14"/>
  <c r="CN29" i="14"/>
  <c r="CM29" i="14"/>
  <c r="CL29" i="14"/>
  <c r="CK29" i="14"/>
  <c r="CJ29" i="14"/>
  <c r="CI29" i="14"/>
  <c r="CC29" i="14"/>
  <c r="CB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O29" i="14"/>
  <c r="EK28" i="14"/>
  <c r="EJ28" i="14"/>
  <c r="EI28" i="14"/>
  <c r="EH28" i="14"/>
  <c r="EG28" i="14"/>
  <c r="EF28" i="14"/>
  <c r="EE28" i="14"/>
  <c r="ED28" i="14"/>
  <c r="EC28" i="14"/>
  <c r="EB28" i="14"/>
  <c r="EA28" i="14"/>
  <c r="DZ28" i="14"/>
  <c r="DY28" i="14"/>
  <c r="DX28" i="14"/>
  <c r="DW28" i="14"/>
  <c r="DQ28" i="14"/>
  <c r="DP28" i="14"/>
  <c r="DO28" i="14"/>
  <c r="DN28" i="14"/>
  <c r="DM28" i="14"/>
  <c r="DL28" i="14"/>
  <c r="DK28" i="14"/>
  <c r="DJ28" i="14"/>
  <c r="DI28" i="14"/>
  <c r="DH28" i="14"/>
  <c r="DG28" i="14"/>
  <c r="DF28" i="14"/>
  <c r="DE28" i="14"/>
  <c r="DD28" i="14"/>
  <c r="DC28" i="14"/>
  <c r="CW28" i="14"/>
  <c r="CV28" i="14"/>
  <c r="CU28" i="14"/>
  <c r="CT28" i="14"/>
  <c r="CS28" i="14"/>
  <c r="CR28" i="14"/>
  <c r="CQ28" i="14"/>
  <c r="CP28" i="14"/>
  <c r="CO28" i="14"/>
  <c r="CN28" i="14"/>
  <c r="CM28" i="14"/>
  <c r="CL28" i="14"/>
  <c r="CK28" i="14"/>
  <c r="CJ28" i="14"/>
  <c r="CI28" i="14"/>
  <c r="CC28" i="14"/>
  <c r="CB28" i="14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BO28" i="14"/>
  <c r="EK27" i="14"/>
  <c r="EJ27" i="14"/>
  <c r="EI27" i="14"/>
  <c r="EH27" i="14"/>
  <c r="EG27" i="14"/>
  <c r="EF27" i="14"/>
  <c r="EE27" i="14"/>
  <c r="ED27" i="14"/>
  <c r="EC27" i="14"/>
  <c r="EB27" i="14"/>
  <c r="EA27" i="14"/>
  <c r="DZ27" i="14"/>
  <c r="DY27" i="14"/>
  <c r="DX27" i="14"/>
  <c r="DW27" i="14"/>
  <c r="DQ27" i="14"/>
  <c r="DP27" i="14"/>
  <c r="DO27" i="14"/>
  <c r="DN27" i="14"/>
  <c r="DM27" i="14"/>
  <c r="DL27" i="14"/>
  <c r="DK27" i="14"/>
  <c r="DJ27" i="14"/>
  <c r="DI27" i="14"/>
  <c r="DH27" i="14"/>
  <c r="DG27" i="14"/>
  <c r="DF27" i="14"/>
  <c r="DE27" i="14"/>
  <c r="DD27" i="14"/>
  <c r="DC27" i="14"/>
  <c r="CW27" i="14"/>
  <c r="CV27" i="14"/>
  <c r="CU27" i="14"/>
  <c r="CT27" i="14"/>
  <c r="CS27" i="14"/>
  <c r="CR27" i="14"/>
  <c r="CQ27" i="14"/>
  <c r="CP27" i="14"/>
  <c r="CO27" i="14"/>
  <c r="CN27" i="14"/>
  <c r="CM27" i="14"/>
  <c r="CL27" i="14"/>
  <c r="CK27" i="14"/>
  <c r="CJ27" i="14"/>
  <c r="CI27" i="14"/>
  <c r="CC27" i="14"/>
  <c r="CB27" i="14"/>
  <c r="CA27" i="14"/>
  <c r="BZ27" i="14"/>
  <c r="BY27" i="14"/>
  <c r="BX27" i="14"/>
  <c r="BW27" i="14"/>
  <c r="BV27" i="14"/>
  <c r="BU27" i="14"/>
  <c r="BT27" i="14"/>
  <c r="BS27" i="14"/>
  <c r="BR27" i="14"/>
  <c r="BQ27" i="14"/>
  <c r="BP27" i="14"/>
  <c r="BO27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EK25" i="14"/>
  <c r="EJ25" i="14"/>
  <c r="EI25" i="14"/>
  <c r="EH25" i="14"/>
  <c r="EG25" i="14"/>
  <c r="EF25" i="14"/>
  <c r="EE25" i="14"/>
  <c r="ED25" i="14"/>
  <c r="EC25" i="14"/>
  <c r="EB25" i="14"/>
  <c r="EA25" i="14"/>
  <c r="DZ25" i="14"/>
  <c r="DY25" i="14"/>
  <c r="DX25" i="14"/>
  <c r="DW25" i="14"/>
  <c r="DQ25" i="14"/>
  <c r="DP25" i="14"/>
  <c r="DO25" i="14"/>
  <c r="DN25" i="14"/>
  <c r="DM25" i="14"/>
  <c r="DL25" i="14"/>
  <c r="DK25" i="14"/>
  <c r="DJ25" i="14"/>
  <c r="DI25" i="14"/>
  <c r="DH25" i="14"/>
  <c r="DG25" i="14"/>
  <c r="DF25" i="14"/>
  <c r="DE25" i="14"/>
  <c r="DD25" i="14"/>
  <c r="DC25" i="14"/>
  <c r="CW25" i="14"/>
  <c r="CV25" i="14"/>
  <c r="CU25" i="14"/>
  <c r="CT25" i="14"/>
  <c r="CS25" i="14"/>
  <c r="CR25" i="14"/>
  <c r="CQ25" i="14"/>
  <c r="CP25" i="14"/>
  <c r="CO25" i="14"/>
  <c r="CN25" i="14"/>
  <c r="CM25" i="14"/>
  <c r="CL25" i="14"/>
  <c r="CK25" i="14"/>
  <c r="CJ25" i="14"/>
  <c r="CI25" i="14"/>
  <c r="CC25" i="14"/>
  <c r="CB25" i="14"/>
  <c r="CA25" i="14"/>
  <c r="BZ25" i="14"/>
  <c r="BY25" i="14"/>
  <c r="BX25" i="14"/>
  <c r="BW25" i="14"/>
  <c r="BV25" i="14"/>
  <c r="BU25" i="14"/>
  <c r="BT25" i="14"/>
  <c r="BS25" i="14"/>
  <c r="BR25" i="14"/>
  <c r="BQ25" i="14"/>
  <c r="BP25" i="14"/>
  <c r="BO25" i="14"/>
  <c r="EK24" i="14"/>
  <c r="EJ24" i="14"/>
  <c r="EI24" i="14"/>
  <c r="EH24" i="14"/>
  <c r="EG24" i="14"/>
  <c r="EF24" i="14"/>
  <c r="EE24" i="14"/>
  <c r="ED24" i="14"/>
  <c r="EC24" i="14"/>
  <c r="EB24" i="14"/>
  <c r="EA24" i="14"/>
  <c r="DZ24" i="14"/>
  <c r="DY24" i="14"/>
  <c r="DX24" i="14"/>
  <c r="DW24" i="14"/>
  <c r="DQ24" i="14"/>
  <c r="DP24" i="14"/>
  <c r="DO24" i="14"/>
  <c r="DN24" i="14"/>
  <c r="DM24" i="14"/>
  <c r="DL24" i="14"/>
  <c r="DK24" i="14"/>
  <c r="DJ24" i="14"/>
  <c r="DI24" i="14"/>
  <c r="DH24" i="14"/>
  <c r="DG24" i="14"/>
  <c r="DF24" i="14"/>
  <c r="DE24" i="14"/>
  <c r="DD24" i="14"/>
  <c r="DC24" i="14"/>
  <c r="CW24" i="14"/>
  <c r="CV24" i="14"/>
  <c r="CU24" i="14"/>
  <c r="CT24" i="14"/>
  <c r="CS24" i="14"/>
  <c r="CR24" i="14"/>
  <c r="CQ24" i="14"/>
  <c r="CP24" i="14"/>
  <c r="CO24" i="14"/>
  <c r="CN24" i="14"/>
  <c r="CM24" i="14"/>
  <c r="CL24" i="14"/>
  <c r="CK24" i="14"/>
  <c r="CJ24" i="14"/>
  <c r="CI24" i="14"/>
  <c r="CC24" i="14"/>
  <c r="CB24" i="14"/>
  <c r="CA24" i="14"/>
  <c r="BZ24" i="14"/>
  <c r="BY24" i="14"/>
  <c r="BX24" i="14"/>
  <c r="BW24" i="14"/>
  <c r="BV24" i="14"/>
  <c r="BU24" i="14"/>
  <c r="BT24" i="14"/>
  <c r="BS24" i="14"/>
  <c r="BR24" i="14"/>
  <c r="BQ24" i="14"/>
  <c r="BP24" i="14"/>
  <c r="BO24" i="14"/>
  <c r="EK23" i="14"/>
  <c r="EJ23" i="14"/>
  <c r="EI23" i="14"/>
  <c r="EH23" i="14"/>
  <c r="EG23" i="14"/>
  <c r="EF23" i="14"/>
  <c r="EE23" i="14"/>
  <c r="ED23" i="14"/>
  <c r="EC23" i="14"/>
  <c r="EB23" i="14"/>
  <c r="EA23" i="14"/>
  <c r="DZ23" i="14"/>
  <c r="DY23" i="14"/>
  <c r="DX23" i="14"/>
  <c r="DW23" i="14"/>
  <c r="DQ23" i="14"/>
  <c r="DP23" i="14"/>
  <c r="DO23" i="14"/>
  <c r="DN23" i="14"/>
  <c r="DM23" i="14"/>
  <c r="DL23" i="14"/>
  <c r="DK23" i="14"/>
  <c r="DJ23" i="14"/>
  <c r="DI23" i="14"/>
  <c r="DH23" i="14"/>
  <c r="DG23" i="14"/>
  <c r="DF23" i="14"/>
  <c r="DE23" i="14"/>
  <c r="DD23" i="14"/>
  <c r="DC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C23" i="14"/>
  <c r="CB23" i="14"/>
  <c r="CA23" i="14"/>
  <c r="BZ23" i="14"/>
  <c r="BY23" i="14"/>
  <c r="BX23" i="14"/>
  <c r="BW23" i="14"/>
  <c r="BV23" i="14"/>
  <c r="BU23" i="14"/>
  <c r="BT23" i="14"/>
  <c r="BS23" i="14"/>
  <c r="BR23" i="14"/>
  <c r="BQ23" i="14"/>
  <c r="BP23" i="14"/>
  <c r="BO23" i="14"/>
  <c r="EK22" i="14"/>
  <c r="EJ22" i="14"/>
  <c r="EI22" i="14"/>
  <c r="EH22" i="14"/>
  <c r="EG22" i="14"/>
  <c r="EF22" i="14"/>
  <c r="EE22" i="14"/>
  <c r="ED22" i="14"/>
  <c r="EC22" i="14"/>
  <c r="EB22" i="14"/>
  <c r="EA22" i="14"/>
  <c r="DZ22" i="14"/>
  <c r="DY22" i="14"/>
  <c r="DX22" i="14"/>
  <c r="DW22" i="14"/>
  <c r="DQ22" i="14"/>
  <c r="DP22" i="14"/>
  <c r="DO22" i="14"/>
  <c r="DN22" i="14"/>
  <c r="DM22" i="14"/>
  <c r="DL22" i="14"/>
  <c r="DK22" i="14"/>
  <c r="DJ22" i="14"/>
  <c r="DI22" i="14"/>
  <c r="DH22" i="14"/>
  <c r="DG22" i="14"/>
  <c r="DF22" i="14"/>
  <c r="DE22" i="14"/>
  <c r="DD22" i="14"/>
  <c r="DC22" i="14"/>
  <c r="CW22" i="14"/>
  <c r="CV22" i="14"/>
  <c r="CU22" i="14"/>
  <c r="CT22" i="14"/>
  <c r="CS22" i="14"/>
  <c r="CR22" i="14"/>
  <c r="CQ22" i="14"/>
  <c r="CP22" i="14"/>
  <c r="CO22" i="14"/>
  <c r="CN22" i="14"/>
  <c r="CM22" i="14"/>
  <c r="CL22" i="14"/>
  <c r="CK22" i="14"/>
  <c r="CJ22" i="14"/>
  <c r="CI22" i="14"/>
  <c r="CC22" i="14"/>
  <c r="CB22" i="14"/>
  <c r="CA22" i="14"/>
  <c r="BZ22" i="14"/>
  <c r="BY22" i="14"/>
  <c r="BX22" i="14"/>
  <c r="BW22" i="14"/>
  <c r="BV22" i="14"/>
  <c r="BU22" i="14"/>
  <c r="BT22" i="14"/>
  <c r="BS22" i="14"/>
  <c r="BR22" i="14"/>
  <c r="BQ22" i="14"/>
  <c r="BP22" i="14"/>
  <c r="BO22" i="14"/>
  <c r="EK21" i="14"/>
  <c r="EJ21" i="14"/>
  <c r="EI21" i="14"/>
  <c r="EH21" i="14"/>
  <c r="EG21" i="14"/>
  <c r="EF21" i="14"/>
  <c r="EE21" i="14"/>
  <c r="ED21" i="14"/>
  <c r="EC21" i="14"/>
  <c r="EB21" i="14"/>
  <c r="EA21" i="14"/>
  <c r="DZ21" i="14"/>
  <c r="DY21" i="14"/>
  <c r="DX21" i="14"/>
  <c r="DW21" i="14"/>
  <c r="DQ21" i="14"/>
  <c r="DP21" i="14"/>
  <c r="DO21" i="14"/>
  <c r="DN21" i="14"/>
  <c r="DM21" i="14"/>
  <c r="DL21" i="14"/>
  <c r="DK21" i="14"/>
  <c r="DJ21" i="14"/>
  <c r="DI21" i="14"/>
  <c r="DH21" i="14"/>
  <c r="DG21" i="14"/>
  <c r="DF21" i="14"/>
  <c r="DE21" i="14"/>
  <c r="DD21" i="14"/>
  <c r="DC21" i="14"/>
  <c r="CW21" i="14"/>
  <c r="CV21" i="14"/>
  <c r="CU21" i="14"/>
  <c r="CT21" i="14"/>
  <c r="CS21" i="14"/>
  <c r="CR21" i="14"/>
  <c r="CQ21" i="14"/>
  <c r="CP21" i="14"/>
  <c r="CO21" i="14"/>
  <c r="CN21" i="14"/>
  <c r="CM21" i="14"/>
  <c r="CL21" i="14"/>
  <c r="CK21" i="14"/>
  <c r="CJ21" i="14"/>
  <c r="CI21" i="14"/>
  <c r="CC21" i="14"/>
  <c r="CB21" i="14"/>
  <c r="CA21" i="14"/>
  <c r="BZ21" i="14"/>
  <c r="BY21" i="14"/>
  <c r="BX21" i="14"/>
  <c r="BW21" i="14"/>
  <c r="BV21" i="14"/>
  <c r="BU21" i="14"/>
  <c r="BT21" i="14"/>
  <c r="BS21" i="14"/>
  <c r="BR21" i="14"/>
  <c r="BQ21" i="14"/>
  <c r="BP21" i="14"/>
  <c r="BO21" i="14"/>
  <c r="EK20" i="14"/>
  <c r="EJ20" i="14"/>
  <c r="EI20" i="14"/>
  <c r="EH20" i="14"/>
  <c r="EG20" i="14"/>
  <c r="EF20" i="14"/>
  <c r="EE20" i="14"/>
  <c r="ED20" i="14"/>
  <c r="EC20" i="14"/>
  <c r="EB20" i="14"/>
  <c r="EA20" i="14"/>
  <c r="DZ20" i="14"/>
  <c r="DY20" i="14"/>
  <c r="DX20" i="14"/>
  <c r="DW20" i="14"/>
  <c r="DQ20" i="14"/>
  <c r="DP20" i="14"/>
  <c r="DO20" i="14"/>
  <c r="DN20" i="14"/>
  <c r="DM20" i="14"/>
  <c r="DL20" i="14"/>
  <c r="DK20" i="14"/>
  <c r="DJ20" i="14"/>
  <c r="DI20" i="14"/>
  <c r="DH20" i="14"/>
  <c r="DG20" i="14"/>
  <c r="DF20" i="14"/>
  <c r="DE20" i="14"/>
  <c r="DD20" i="14"/>
  <c r="DC20" i="14"/>
  <c r="CW20" i="14"/>
  <c r="CV20" i="14"/>
  <c r="CU20" i="14"/>
  <c r="CT20" i="14"/>
  <c r="CS20" i="14"/>
  <c r="CR20" i="14"/>
  <c r="CQ20" i="14"/>
  <c r="CP20" i="14"/>
  <c r="CO20" i="14"/>
  <c r="CN20" i="14"/>
  <c r="CM20" i="14"/>
  <c r="CL20" i="14"/>
  <c r="CK20" i="14"/>
  <c r="CJ20" i="14"/>
  <c r="CI20" i="14"/>
  <c r="CC20" i="14"/>
  <c r="CB20" i="14"/>
  <c r="CA20" i="14"/>
  <c r="BZ20" i="14"/>
  <c r="BY20" i="14"/>
  <c r="BX20" i="14"/>
  <c r="BW20" i="14"/>
  <c r="BV20" i="14"/>
  <c r="BU20" i="14"/>
  <c r="BT20" i="14"/>
  <c r="BS20" i="14"/>
  <c r="BR20" i="14"/>
  <c r="BQ20" i="14"/>
  <c r="BP20" i="14"/>
  <c r="BO20" i="14"/>
  <c r="EK19" i="14"/>
  <c r="EJ19" i="14"/>
  <c r="EI19" i="14"/>
  <c r="EH19" i="14"/>
  <c r="EG19" i="14"/>
  <c r="EF19" i="14"/>
  <c r="EE19" i="14"/>
  <c r="ED19" i="14"/>
  <c r="EC19" i="14"/>
  <c r="EB19" i="14"/>
  <c r="EA19" i="14"/>
  <c r="DZ19" i="14"/>
  <c r="DY19" i="14"/>
  <c r="DX19" i="14"/>
  <c r="DW19" i="14"/>
  <c r="DQ19" i="14"/>
  <c r="DP19" i="14"/>
  <c r="DO19" i="14"/>
  <c r="DN19" i="14"/>
  <c r="DM19" i="14"/>
  <c r="DL19" i="14"/>
  <c r="DK19" i="14"/>
  <c r="DJ19" i="14"/>
  <c r="DI19" i="14"/>
  <c r="DH19" i="14"/>
  <c r="DG19" i="14"/>
  <c r="DF19" i="14"/>
  <c r="DE19" i="14"/>
  <c r="DD19" i="14"/>
  <c r="DC19" i="14"/>
  <c r="CW19" i="14"/>
  <c r="CV19" i="14"/>
  <c r="CU19" i="14"/>
  <c r="CT19" i="14"/>
  <c r="CS19" i="14"/>
  <c r="CR19" i="14"/>
  <c r="CQ19" i="14"/>
  <c r="CP19" i="14"/>
  <c r="CO19" i="14"/>
  <c r="CN19" i="14"/>
  <c r="CM19" i="14"/>
  <c r="CL19" i="14"/>
  <c r="CK19" i="14"/>
  <c r="CJ19" i="14"/>
  <c r="CI19" i="14"/>
  <c r="CC19" i="14"/>
  <c r="CB19" i="14"/>
  <c r="CA19" i="14"/>
  <c r="BZ19" i="14"/>
  <c r="BY19" i="14"/>
  <c r="BX19" i="14"/>
  <c r="BW19" i="14"/>
  <c r="BV19" i="14"/>
  <c r="BU19" i="14"/>
  <c r="BT19" i="14"/>
  <c r="BS19" i="14"/>
  <c r="BR19" i="14"/>
  <c r="BQ19" i="14"/>
  <c r="BP19" i="14"/>
  <c r="BO19" i="14"/>
  <c r="L19" i="14"/>
  <c r="ER53" i="14"/>
  <c r="ER44" i="14"/>
  <c r="ER27" i="14"/>
  <c r="ER47" i="14"/>
  <c r="ER21" i="14"/>
  <c r="ER51" i="14"/>
  <c r="ER41" i="14"/>
  <c r="ER39" i="14"/>
  <c r="ER58" i="14"/>
  <c r="ER25" i="14"/>
  <c r="ER28" i="14"/>
  <c r="ER54" i="14"/>
  <c r="ER50" i="14"/>
  <c r="ER43" i="14"/>
  <c r="ER33" i="14"/>
  <c r="ER42" i="14"/>
  <c r="ER60" i="14"/>
  <c r="ER31" i="14"/>
  <c r="ER37" i="14"/>
  <c r="ER45" i="14"/>
  <c r="ER62" i="14"/>
  <c r="ER26" i="14"/>
  <c r="ER32" i="14"/>
  <c r="ER48" i="14"/>
  <c r="ER59" i="14"/>
  <c r="ER29" i="14"/>
  <c r="ER55" i="14"/>
  <c r="ER19" i="14"/>
  <c r="ER56" i="14"/>
  <c r="ER24" i="14"/>
  <c r="ER57" i="14"/>
  <c r="ER36" i="14"/>
  <c r="ER20" i="14"/>
  <c r="ER52" i="14"/>
  <c r="ER22" i="14"/>
  <c r="ER34" i="14"/>
  <c r="ER40" i="14"/>
  <c r="ER38" i="14"/>
  <c r="ER23" i="14"/>
  <c r="ER49" i="14"/>
  <c r="ER35" i="14"/>
  <c r="ER61" i="14"/>
  <c r="ER30" i="14"/>
  <c r="ER46" i="14"/>
  <c r="BJ21" i="14" l="1"/>
  <c r="BJ22" i="14"/>
  <c r="BJ23" i="14"/>
  <c r="BJ24" i="14"/>
  <c r="BJ25" i="14"/>
  <c r="BJ26" i="14"/>
  <c r="BJ27" i="14"/>
  <c r="BJ28" i="14"/>
  <c r="BJ29" i="14"/>
  <c r="BJ30" i="14"/>
  <c r="BJ31" i="14"/>
  <c r="BJ32" i="14"/>
  <c r="BJ33" i="14"/>
  <c r="BJ34" i="14"/>
  <c r="BJ35" i="14"/>
  <c r="BJ36" i="14"/>
  <c r="BJ37" i="14"/>
  <c r="BJ38" i="14"/>
  <c r="BJ39" i="14"/>
  <c r="BJ40" i="14"/>
  <c r="BJ41" i="14"/>
  <c r="BJ42" i="14"/>
  <c r="BJ43" i="14"/>
  <c r="BJ44" i="14"/>
  <c r="BJ45" i="14"/>
  <c r="BJ46" i="14"/>
  <c r="BJ47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20" i="14"/>
  <c r="BJ19" i="14"/>
  <c r="BK19" i="14" s="1"/>
  <c r="L20" i="14" l="1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19" i="14"/>
  <c r="I19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J10" i="14"/>
  <c r="BJ8" i="14"/>
  <c r="B19" i="14"/>
  <c r="B20" i="14"/>
  <c r="BJ13" i="14"/>
  <c r="L10" i="14" s="1"/>
  <c r="AM14" i="14"/>
  <c r="AT14" i="14"/>
  <c r="BD14" i="14"/>
  <c r="O14" i="14"/>
  <c r="V14" i="14"/>
  <c r="AF14" i="14"/>
  <c r="AM7" i="14"/>
  <c r="AM8" i="14"/>
  <c r="AM9" i="14"/>
  <c r="AM10" i="14"/>
  <c r="AM11" i="14"/>
  <c r="AM12" i="14"/>
  <c r="AM13" i="14"/>
  <c r="AM6" i="14"/>
  <c r="O6" i="14"/>
  <c r="O7" i="14"/>
  <c r="O8" i="14"/>
  <c r="O9" i="14"/>
  <c r="O10" i="14"/>
  <c r="O11" i="14"/>
  <c r="O12" i="14"/>
  <c r="O13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AI19" i="14"/>
  <c r="B21" i="14" l="1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I36" i="14"/>
  <c r="AI37" i="14"/>
  <c r="AI38" i="14"/>
  <c r="AI39" i="14"/>
  <c r="AI40" i="14"/>
  <c r="AI41" i="14"/>
  <c r="AI42" i="14"/>
  <c r="AI43" i="14"/>
  <c r="AI44" i="14"/>
  <c r="AI45" i="14"/>
  <c r="AI46" i="14"/>
  <c r="AI47" i="14"/>
  <c r="AI48" i="14"/>
  <c r="AI49" i="14"/>
  <c r="AI50" i="14"/>
  <c r="AI51" i="14"/>
  <c r="AI52" i="14"/>
  <c r="AI53" i="14"/>
  <c r="AI54" i="14"/>
  <c r="AI55" i="14"/>
  <c r="AI56" i="14"/>
  <c r="AI57" i="14"/>
  <c r="AI58" i="14"/>
  <c r="AI59" i="14"/>
  <c r="AI60" i="14"/>
  <c r="AI61" i="14"/>
  <c r="AI62" i="14"/>
  <c r="J9" i="14" l="1"/>
  <c r="J8" i="14"/>
  <c r="K10" i="14"/>
  <c r="AT7" i="14" l="1"/>
  <c r="AT8" i="14"/>
  <c r="AT9" i="14"/>
  <c r="AT10" i="14"/>
  <c r="AT11" i="14"/>
  <c r="AT12" i="14"/>
  <c r="AT13" i="14"/>
  <c r="AT6" i="14"/>
  <c r="V7" i="14" l="1"/>
  <c r="V8" i="14"/>
  <c r="V9" i="14"/>
  <c r="V10" i="14"/>
  <c r="V11" i="14"/>
  <c r="V12" i="14"/>
  <c r="V13" i="14"/>
  <c r="V6" i="14"/>
  <c r="BD18" i="14" l="1"/>
  <c r="AT18" i="14"/>
  <c r="AT19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3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BD13" i="14"/>
  <c r="BD12" i="14"/>
  <c r="BD11" i="14"/>
  <c r="BD10" i="14"/>
  <c r="BD9" i="14"/>
  <c r="BD8" i="14"/>
  <c r="BD7" i="14"/>
  <c r="BD6" i="14"/>
  <c r="BD5" i="14"/>
  <c r="AF13" i="14"/>
  <c r="AF12" i="14"/>
  <c r="AF11" i="14"/>
  <c r="AF10" i="14"/>
  <c r="AF9" i="14"/>
  <c r="AF8" i="14"/>
  <c r="AF7" i="14"/>
  <c r="AF6" i="14"/>
  <c r="AF5" i="14"/>
  <c r="V19" i="14"/>
  <c r="V20" i="14"/>
  <c r="V18" i="14"/>
  <c r="BM19" i="14"/>
  <c r="BL20" i="14" l="1"/>
  <c r="BL21" i="14"/>
  <c r="BK22" i="14"/>
  <c r="BK23" i="14"/>
  <c r="BL24" i="14"/>
  <c r="BK25" i="14"/>
  <c r="BL26" i="14"/>
  <c r="BK27" i="14"/>
  <c r="BL28" i="14"/>
  <c r="BL29" i="14"/>
  <c r="BM30" i="14"/>
  <c r="BK31" i="14"/>
  <c r="BL32" i="14"/>
  <c r="BM33" i="14"/>
  <c r="BK34" i="14"/>
  <c r="BK35" i="14"/>
  <c r="BL36" i="14"/>
  <c r="BM37" i="14"/>
  <c r="BM38" i="14"/>
  <c r="BK39" i="14"/>
  <c r="BL40" i="14"/>
  <c r="BL41" i="14"/>
  <c r="BK42" i="14"/>
  <c r="BK43" i="14"/>
  <c r="BL44" i="14"/>
  <c r="BK45" i="14"/>
  <c r="BL46" i="14"/>
  <c r="BK47" i="14"/>
  <c r="BL48" i="14"/>
  <c r="BM49" i="14"/>
  <c r="BM50" i="14"/>
  <c r="BK51" i="14"/>
  <c r="BL52" i="14"/>
  <c r="BL53" i="14"/>
  <c r="BK54" i="14"/>
  <c r="BK55" i="14"/>
  <c r="BL56" i="14"/>
  <c r="BK57" i="14"/>
  <c r="BM58" i="14"/>
  <c r="BK59" i="14"/>
  <c r="BL60" i="14"/>
  <c r="BL61" i="14"/>
  <c r="BK62" i="14"/>
  <c r="BK37" i="14" l="1"/>
  <c r="BM34" i="14"/>
  <c r="BK26" i="14"/>
  <c r="BL49" i="14"/>
  <c r="BM45" i="14"/>
  <c r="BK29" i="14"/>
  <c r="BL34" i="14"/>
  <c r="BK58" i="14"/>
  <c r="BL30" i="14"/>
  <c r="BM42" i="14"/>
  <c r="BL25" i="14"/>
  <c r="BM41" i="14"/>
  <c r="BK21" i="14"/>
  <c r="BM62" i="14"/>
  <c r="BM54" i="14"/>
  <c r="BL38" i="14"/>
  <c r="BL54" i="14"/>
  <c r="BK38" i="14"/>
  <c r="BK30" i="14"/>
  <c r="BM22" i="14"/>
  <c r="BM46" i="14"/>
  <c r="BL22" i="14"/>
  <c r="BK46" i="14"/>
  <c r="BL62" i="14"/>
  <c r="BL42" i="14"/>
  <c r="BL50" i="14"/>
  <c r="BK50" i="14"/>
  <c r="BM26" i="14"/>
  <c r="BL58" i="14"/>
  <c r="BM61" i="14"/>
  <c r="BM53" i="14"/>
  <c r="BK61" i="14"/>
  <c r="BK53" i="14"/>
  <c r="BL45" i="14"/>
  <c r="BL37" i="14"/>
  <c r="BM29" i="14"/>
  <c r="BK49" i="14"/>
  <c r="BM57" i="14"/>
  <c r="BK41" i="14"/>
  <c r="BL57" i="14"/>
  <c r="BL33" i="14"/>
  <c r="BK33" i="14"/>
  <c r="BM25" i="14"/>
  <c r="BK56" i="14"/>
  <c r="BK24" i="14"/>
  <c r="BK60" i="14"/>
  <c r="BK40" i="14"/>
  <c r="BK44" i="14"/>
  <c r="BK28" i="14"/>
  <c r="BK48" i="14"/>
  <c r="BK32" i="14"/>
  <c r="BM21" i="14"/>
  <c r="BK36" i="14"/>
  <c r="BK52" i="14"/>
  <c r="BM59" i="14"/>
  <c r="BM55" i="14"/>
  <c r="BM51" i="14"/>
  <c r="BM47" i="14"/>
  <c r="BM43" i="14"/>
  <c r="BM39" i="14"/>
  <c r="BM35" i="14"/>
  <c r="BM31" i="14"/>
  <c r="BM27" i="14"/>
  <c r="BM23" i="14"/>
  <c r="BM60" i="14"/>
  <c r="BL59" i="14"/>
  <c r="BM56" i="14"/>
  <c r="BL55" i="14"/>
  <c r="BM52" i="14"/>
  <c r="BL51" i="14"/>
  <c r="BM48" i="14"/>
  <c r="BL47" i="14"/>
  <c r="BM44" i="14"/>
  <c r="BL43" i="14"/>
  <c r="BM40" i="14"/>
  <c r="BL39" i="14"/>
  <c r="BM36" i="14"/>
  <c r="BL35" i="14"/>
  <c r="BM32" i="14"/>
  <c r="BL31" i="14"/>
  <c r="BM28" i="14"/>
  <c r="BL27" i="14"/>
  <c r="BM24" i="14"/>
  <c r="BL23" i="14"/>
  <c r="BM20" i="14"/>
  <c r="BK20" i="14"/>
  <c r="BL19" i="14"/>
  <c r="BJ11" i="14" l="1"/>
  <c r="BJ12" i="14" s="1"/>
  <c r="BJ9" i="14"/>
  <c r="K8" i="14" l="1"/>
  <c r="K9" i="14"/>
  <c r="K7" i="14"/>
  <c r="K6" i="14"/>
  <c r="J7" i="14"/>
  <c r="J6" i="14"/>
  <c r="L12" i="14" l="1"/>
  <c r="M12" i="14" s="1"/>
  <c r="M10" i="14" l="1"/>
  <c r="L11" i="14" l="1"/>
  <c r="M11" i="14" l="1"/>
  <c r="L6" i="14" l="1"/>
  <c r="M6" i="14" s="1"/>
  <c r="L9" i="14"/>
  <c r="M9" i="14" s="1"/>
  <c r="L7" i="14"/>
  <c r="M7" i="14" s="1"/>
  <c r="L8" i="14"/>
  <c r="M8" i="14" s="1"/>
  <c r="M13" i="14" l="1"/>
</calcChain>
</file>

<file path=xl/sharedStrings.xml><?xml version="1.0" encoding="utf-8"?>
<sst xmlns="http://schemas.openxmlformats.org/spreadsheetml/2006/main" count="1825" uniqueCount="331">
  <si>
    <t>納入計</t>
    <rPh sb="0" eb="2">
      <t>ノウニュウ</t>
    </rPh>
    <rPh sb="2" eb="3">
      <t>ケイ</t>
    </rPh>
    <phoneticPr fontId="3"/>
  </si>
  <si>
    <t>監督氏名</t>
    <rPh sb="0" eb="2">
      <t>カントク</t>
    </rPh>
    <rPh sb="2" eb="4">
      <t>シメイ</t>
    </rPh>
    <phoneticPr fontId="3"/>
  </si>
  <si>
    <t>○</t>
  </si>
  <si>
    <t>種　目</t>
    <rPh sb="0" eb="1">
      <t>タネ</t>
    </rPh>
    <rPh sb="2" eb="3">
      <t>メ</t>
    </rPh>
    <phoneticPr fontId="3"/>
  </si>
  <si>
    <t>１種目</t>
    <rPh sb="1" eb="3">
      <t>シュモク</t>
    </rPh>
    <phoneticPr fontId="3"/>
  </si>
  <si>
    <t>２種目</t>
    <rPh sb="1" eb="3">
      <t>シュモク</t>
    </rPh>
    <phoneticPr fontId="3"/>
  </si>
  <si>
    <t>小樽後志</t>
    <rPh sb="0" eb="2">
      <t>オタル</t>
    </rPh>
    <rPh sb="2" eb="4">
      <t>シリベシ</t>
    </rPh>
    <phoneticPr fontId="3"/>
  </si>
  <si>
    <t>選手名</t>
    <rPh sb="0" eb="3">
      <t>センシュメイ</t>
    </rPh>
    <phoneticPr fontId="3"/>
  </si>
  <si>
    <t>リレー</t>
    <phoneticPr fontId="3"/>
  </si>
  <si>
    <t>小学</t>
    <rPh sb="0" eb="2">
      <t>ショウガク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</si>
  <si>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</si>
  <si>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</si>
  <si>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</si>
  <si>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-</t>
  </si>
  <si>
    <t>陸協名</t>
    <rPh sb="0" eb="2">
      <t>リクキョウ</t>
    </rPh>
    <rPh sb="2" eb="3">
      <t>メイ</t>
    </rPh>
    <phoneticPr fontId="3"/>
  </si>
  <si>
    <r>
      <t xml:space="preserve">選手フリガナ
</t>
    </r>
    <r>
      <rPr>
        <sz val="8"/>
        <rFont val="BIZ UDゴシック"/>
        <family val="3"/>
        <charset val="128"/>
      </rPr>
      <t>【半角】</t>
    </r>
    <rPh sb="0" eb="2">
      <t>センシュ</t>
    </rPh>
    <rPh sb="8" eb="10">
      <t>ハンカク</t>
    </rPh>
    <phoneticPr fontId="3"/>
  </si>
  <si>
    <r>
      <t>小計（</t>
    </r>
    <r>
      <rPr>
        <sz val="9"/>
        <rFont val="BIZ UDゴシック"/>
        <family val="3"/>
        <charset val="128"/>
      </rPr>
      <t>円）</t>
    </r>
    <rPh sb="0" eb="1">
      <t>ショウ</t>
    </rPh>
    <rPh sb="1" eb="2">
      <t>ケイ</t>
    </rPh>
    <rPh sb="3" eb="4">
      <t>エン</t>
    </rPh>
    <phoneticPr fontId="3"/>
  </si>
  <si>
    <r>
      <t xml:space="preserve">ビブスNo
</t>
    </r>
    <r>
      <rPr>
        <b/>
        <sz val="8"/>
        <rFont val="BIZ UDゴシック"/>
        <family val="3"/>
        <charset val="128"/>
      </rPr>
      <t xml:space="preserve">[新規※] </t>
    </r>
    <phoneticPr fontId="3"/>
  </si>
  <si>
    <t>札幌</t>
    <rPh sb="0" eb="2">
      <t>サッポロ</t>
    </rPh>
    <phoneticPr fontId="3"/>
  </si>
  <si>
    <t>道央</t>
    <rPh sb="0" eb="2">
      <t>ドウオウ</t>
    </rPh>
    <phoneticPr fontId="3"/>
  </si>
  <si>
    <t>苫小牧</t>
    <rPh sb="0" eb="3">
      <t>トマコマイ</t>
    </rPh>
    <phoneticPr fontId="3"/>
  </si>
  <si>
    <t>道南</t>
    <rPh sb="0" eb="2">
      <t>ドウナン</t>
    </rPh>
    <phoneticPr fontId="3"/>
  </si>
  <si>
    <t>道北</t>
    <rPh sb="0" eb="2">
      <t>ドウホク</t>
    </rPh>
    <phoneticPr fontId="3"/>
  </si>
  <si>
    <t>十勝</t>
    <rPh sb="0" eb="2">
      <t>トカチ</t>
    </rPh>
    <phoneticPr fontId="3"/>
  </si>
  <si>
    <t>空知</t>
    <rPh sb="0" eb="2">
      <t>ソラチ</t>
    </rPh>
    <phoneticPr fontId="3"/>
  </si>
  <si>
    <t>その他</t>
    <rPh sb="2" eb="3">
      <t>タ</t>
    </rPh>
    <phoneticPr fontId="3"/>
  </si>
  <si>
    <t>※</t>
    <phoneticPr fontId="3"/>
  </si>
  <si>
    <t>リレー複数→
Ａ、Ｂ･･･を記入</t>
    <rPh sb="3" eb="5">
      <t>フクスウ</t>
    </rPh>
    <rPh sb="14" eb="16">
      <t>キニュウ</t>
    </rPh>
    <phoneticPr fontId="3"/>
  </si>
  <si>
    <t>A</t>
    <phoneticPr fontId="3"/>
  </si>
  <si>
    <t>区分</t>
    <rPh sb="0" eb="2">
      <t>クブン</t>
    </rPh>
    <phoneticPr fontId="3"/>
  </si>
  <si>
    <r>
      <t xml:space="preserve">参加料
</t>
    </r>
    <r>
      <rPr>
        <sz val="6"/>
        <rFont val="BIZ UDゴシック"/>
        <family val="3"/>
        <charset val="128"/>
      </rPr>
      <t>区分を選択すると
表示されます</t>
    </r>
    <rPh sb="0" eb="3">
      <t>サンカリョウ</t>
    </rPh>
    <rPh sb="4" eb="6">
      <t>クブン</t>
    </rPh>
    <rPh sb="7" eb="9">
      <t>センタク</t>
    </rPh>
    <rPh sb="13" eb="15">
      <t>ヒョウジ</t>
    </rPh>
    <phoneticPr fontId="3"/>
  </si>
  <si>
    <t>小学男子</t>
    <rPh sb="0" eb="2">
      <t>ショウガク</t>
    </rPh>
    <rPh sb="2" eb="4">
      <t>ダンシ</t>
    </rPh>
    <phoneticPr fontId="3"/>
  </si>
  <si>
    <t>100m</t>
  </si>
  <si>
    <t>100m</t>
    <phoneticPr fontId="3"/>
  </si>
  <si>
    <t>チーム名</t>
    <rPh sb="3" eb="4">
      <t>メイ</t>
    </rPh>
    <phoneticPr fontId="3"/>
  </si>
  <si>
    <t>最高記録</t>
    <rPh sb="0" eb="2">
      <t>サイコウ</t>
    </rPh>
    <rPh sb="2" eb="4">
      <t>キロク</t>
    </rPh>
    <phoneticPr fontId="3"/>
  </si>
  <si>
    <t>● 参加料計算欄</t>
    <rPh sb="2" eb="4">
      <t>サンカ</t>
    </rPh>
    <rPh sb="4" eb="5">
      <t>リョウ</t>
    </rPh>
    <rPh sb="5" eb="7">
      <t>ケイサン</t>
    </rPh>
    <rPh sb="7" eb="8">
      <t>ラン</t>
    </rPh>
    <phoneticPr fontId="3"/>
  </si>
  <si>
    <t>200m</t>
  </si>
  <si>
    <t>800m</t>
    <phoneticPr fontId="3"/>
  </si>
  <si>
    <t>走高跳</t>
    <rPh sb="0" eb="1">
      <t>ハシ</t>
    </rPh>
    <rPh sb="1" eb="3">
      <t>タカトビ</t>
    </rPh>
    <phoneticPr fontId="1"/>
  </si>
  <si>
    <t>走幅跳</t>
    <rPh sb="0" eb="1">
      <t>ハシ</t>
    </rPh>
    <rPh sb="1" eb="3">
      <t>ハバトビ</t>
    </rPh>
    <phoneticPr fontId="1"/>
  </si>
  <si>
    <t>800m</t>
  </si>
  <si>
    <t>1500m</t>
  </si>
  <si>
    <t>400m</t>
  </si>
  <si>
    <t>ビブス</t>
    <phoneticPr fontId="3"/>
  </si>
  <si>
    <t>腰ナンバー</t>
    <rPh sb="0" eb="1">
      <t>コシ</t>
    </rPh>
    <phoneticPr fontId="3"/>
  </si>
  <si>
    <t>5000m</t>
  </si>
  <si>
    <t xml:space="preserve">出場種目１
</t>
    <rPh sb="0" eb="2">
      <t>シュツジョウ</t>
    </rPh>
    <rPh sb="2" eb="4">
      <t>シュモク</t>
    </rPh>
    <phoneticPr fontId="3"/>
  </si>
  <si>
    <t xml:space="preserve">出場種目２
</t>
    <rPh sb="0" eb="2">
      <t>シュツジョウ</t>
    </rPh>
    <rPh sb="2" eb="4">
      <t>シュモク</t>
    </rPh>
    <phoneticPr fontId="3"/>
  </si>
  <si>
    <r>
      <t xml:space="preserve">性別
</t>
    </r>
    <r>
      <rPr>
        <b/>
        <sz val="8"/>
        <rFont val="BIZ UDゴシック"/>
        <family val="3"/>
        <charset val="128"/>
      </rPr>
      <t>男1
女2</t>
    </r>
    <rPh sb="0" eb="2">
      <t>セイベツ</t>
    </rPh>
    <phoneticPr fontId="3"/>
  </si>
  <si>
    <t>個人参加でも学校名/チーム名を</t>
    <rPh sb="0" eb="2">
      <t>コジン</t>
    </rPh>
    <rPh sb="2" eb="4">
      <t>サンカ</t>
    </rPh>
    <rPh sb="6" eb="9">
      <t>ガッコウメイ</t>
    </rPh>
    <rPh sb="13" eb="14">
      <t>メイ</t>
    </rPh>
    <phoneticPr fontId="3"/>
  </si>
  <si>
    <t>手宮</t>
    <rPh sb="0" eb="2">
      <t>テミヤ</t>
    </rPh>
    <phoneticPr fontId="3"/>
  </si>
  <si>
    <t>太郎</t>
    <rPh sb="0" eb="2">
      <t>タロウ</t>
    </rPh>
    <phoneticPr fontId="3"/>
  </si>
  <si>
    <t>ﾀﾛｳ</t>
    <phoneticPr fontId="3"/>
  </si>
  <si>
    <t>ﾃﾐﾔ</t>
    <phoneticPr fontId="3"/>
  </si>
  <si>
    <t>団体名
学校名</t>
    <phoneticPr fontId="3"/>
  </si>
  <si>
    <t>フリガナ</t>
    <phoneticPr fontId="3"/>
  </si>
  <si>
    <t>←全角７文字以内（半角14字）</t>
    <rPh sb="1" eb="3">
      <t>ゼンカク</t>
    </rPh>
    <rPh sb="4" eb="6">
      <t>モジ</t>
    </rPh>
    <rPh sb="6" eb="8">
      <t>イナイ</t>
    </rPh>
    <rPh sb="9" eb="11">
      <t>ハンカク</t>
    </rPh>
    <rPh sb="13" eb="14">
      <t>ジ</t>
    </rPh>
    <phoneticPr fontId="3"/>
  </si>
  <si>
    <t>連絡先℡</t>
    <phoneticPr fontId="3"/>
  </si>
  <si>
    <t>●お願い　　当日の競技役員（審判員）や補助員にご協力下さい。</t>
    <rPh sb="2" eb="3">
      <t>ネガ</t>
    </rPh>
    <phoneticPr fontId="3"/>
  </si>
  <si>
    <t>○</t>
    <phoneticPr fontId="3"/>
  </si>
  <si>
    <t>クラス名</t>
    <rPh sb="3" eb="4">
      <t>メイ</t>
    </rPh>
    <phoneticPr fontId="3"/>
  </si>
  <si>
    <t>種目名</t>
    <rPh sb="0" eb="2">
      <t>シュモク</t>
    </rPh>
    <rPh sb="2" eb="3">
      <t>メイ</t>
    </rPh>
    <phoneticPr fontId="3"/>
  </si>
  <si>
    <t>チーム名</t>
    <rPh sb="3" eb="4">
      <t>メイ</t>
    </rPh>
    <phoneticPr fontId="3"/>
  </si>
  <si>
    <t>最高記録</t>
    <rPh sb="0" eb="2">
      <t>サイコウ</t>
    </rPh>
    <rPh sb="2" eb="4">
      <t>キロク</t>
    </rPh>
    <phoneticPr fontId="3"/>
  </si>
  <si>
    <t>氏名</t>
    <rPh sb="0" eb="2">
      <t>シメイ</t>
    </rPh>
    <phoneticPr fontId="3"/>
  </si>
  <si>
    <t>希望審判</t>
    <rPh sb="0" eb="2">
      <t>キボウ</t>
    </rPh>
    <rPh sb="2" eb="4">
      <t>シンパン</t>
    </rPh>
    <phoneticPr fontId="3"/>
  </si>
  <si>
    <t>審判種別</t>
    <rPh sb="0" eb="2">
      <t>シンパン</t>
    </rPh>
    <rPh sb="2" eb="4">
      <t>シュベツ</t>
    </rPh>
    <phoneticPr fontId="3"/>
  </si>
  <si>
    <t>↓小学・中学・高校・一般</t>
    <rPh sb="1" eb="2">
      <t>ショウ</t>
    </rPh>
    <rPh sb="2" eb="3">
      <t>ガク</t>
    </rPh>
    <rPh sb="4" eb="5">
      <t>チュウ</t>
    </rPh>
    <rPh sb="5" eb="6">
      <t>ガク</t>
    </rPh>
    <rPh sb="7" eb="8">
      <t>コウ</t>
    </rPh>
    <rPh sb="8" eb="9">
      <t>コウ</t>
    </rPh>
    <rPh sb="10" eb="12">
      <t>イッパン</t>
    </rPh>
    <phoneticPr fontId="3"/>
  </si>
  <si>
    <t>例</t>
    <rPh sb="0" eb="1">
      <t>レイ</t>
    </rPh>
    <phoneticPr fontId="3"/>
  </si>
  <si>
    <t>ﾌﾘｶﾞﾅ</t>
    <phoneticPr fontId="3"/>
  </si>
  <si>
    <t xml:space="preserve">出場種目３
</t>
    <rPh sb="0" eb="2">
      <t>シュツジョウ</t>
    </rPh>
    <rPh sb="2" eb="4">
      <t>シュモク</t>
    </rPh>
    <phoneticPr fontId="3"/>
  </si>
  <si>
    <t xml:space="preserve">出場種目４
</t>
    <rPh sb="0" eb="2">
      <t>シュツジョウ</t>
    </rPh>
    <rPh sb="2" eb="4">
      <t>シュモク</t>
    </rPh>
    <phoneticPr fontId="3"/>
  </si>
  <si>
    <t>２日目</t>
    <rPh sb="1" eb="3">
      <t>ニチメ</t>
    </rPh>
    <phoneticPr fontId="3"/>
  </si>
  <si>
    <t>※</t>
  </si>
  <si>
    <t xml:space="preserve">
自己最高記録</t>
    <rPh sb="1" eb="2">
      <t>ジ</t>
    </rPh>
    <rPh sb="2" eb="3">
      <t>オノレ</t>
    </rPh>
    <rPh sb="3" eb="5">
      <t>サイコウ</t>
    </rPh>
    <rPh sb="5" eb="7">
      <t>キロク</t>
    </rPh>
    <phoneticPr fontId="3"/>
  </si>
  <si>
    <t>小学</t>
    <rPh sb="0" eb="2">
      <t>ショウガク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</si>
  <si>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</si>
  <si>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</si>
  <si>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</si>
  <si>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小学女子</t>
    <rPh sb="0" eb="2">
      <t>ショウガク</t>
    </rPh>
    <rPh sb="2" eb="4">
      <t>ジョシ</t>
    </rPh>
    <phoneticPr fontId="3"/>
  </si>
  <si>
    <t>中学男子</t>
    <rPh sb="0" eb="2">
      <t>チュウガク</t>
    </rPh>
    <rPh sb="2" eb="4">
      <t>ダンシ</t>
    </rPh>
    <phoneticPr fontId="3"/>
  </si>
  <si>
    <t>中学女子</t>
    <rPh sb="0" eb="2">
      <t>チュウガク</t>
    </rPh>
    <rPh sb="2" eb="4">
      <t>ジョシ</t>
    </rPh>
    <phoneticPr fontId="3"/>
  </si>
  <si>
    <t>4×100mR</t>
  </si>
  <si>
    <t>4×100mR</t>
    <phoneticPr fontId="3"/>
  </si>
  <si>
    <t>4×400mR</t>
    <phoneticPr fontId="3"/>
  </si>
  <si>
    <t>-</t>
    <phoneticPr fontId="3"/>
  </si>
  <si>
    <t>［陸協］</t>
    <rPh sb="1" eb="3">
      <t>リクキョウ</t>
    </rPh>
    <phoneticPr fontId="3"/>
  </si>
  <si>
    <t>［リレー］</t>
    <phoneticPr fontId="3"/>
  </si>
  <si>
    <t>３種目</t>
    <rPh sb="1" eb="3">
      <t>シュモク</t>
    </rPh>
    <phoneticPr fontId="3"/>
  </si>
  <si>
    <t>４種目</t>
    <rPh sb="1" eb="3">
      <t>シュモク</t>
    </rPh>
    <phoneticPr fontId="3"/>
  </si>
  <si>
    <t>3000m</t>
  </si>
  <si>
    <t>［種目リスト］</t>
    <rPh sb="1" eb="3">
      <t>シュモク</t>
    </rPh>
    <phoneticPr fontId="3"/>
  </si>
  <si>
    <t>小学1</t>
    <rPh sb="0" eb="2">
      <t>ショウガク</t>
    </rPh>
    <phoneticPr fontId="3"/>
  </si>
  <si>
    <t>小学2</t>
    <rPh sb="0" eb="2">
      <t>ショウガク</t>
    </rPh>
    <phoneticPr fontId="3"/>
  </si>
  <si>
    <t>中学1</t>
    <rPh sb="0" eb="2">
      <t>チュウガク</t>
    </rPh>
    <phoneticPr fontId="3"/>
  </si>
  <si>
    <t>中学2</t>
    <rPh sb="0" eb="2">
      <t>チュウガク</t>
    </rPh>
    <phoneticPr fontId="3"/>
  </si>
  <si>
    <t>高校1</t>
    <rPh sb="0" eb="2">
      <t>コウコウ</t>
    </rPh>
    <phoneticPr fontId="3"/>
  </si>
  <si>
    <t>高校2</t>
    <rPh sb="0" eb="2">
      <t>コウコウ</t>
    </rPh>
    <phoneticPr fontId="3"/>
  </si>
  <si>
    <t>一般1</t>
    <rPh sb="0" eb="2">
      <t>イッパン</t>
    </rPh>
    <phoneticPr fontId="3"/>
  </si>
  <si>
    <t>一般2</t>
    <rPh sb="0" eb="2">
      <t>イッパン</t>
    </rPh>
    <phoneticPr fontId="3"/>
  </si>
  <si>
    <t>-</t>
    <phoneticPr fontId="3"/>
  </si>
  <si>
    <t>A</t>
    <phoneticPr fontId="3"/>
  </si>
  <si>
    <t>小樽○○○</t>
    <rPh sb="0" eb="2">
      <t>オタル</t>
    </rPh>
    <phoneticPr fontId="3"/>
  </si>
  <si>
    <t>ｵﾀﾙ○○○</t>
    <phoneticPr fontId="3"/>
  </si>
  <si>
    <t>ｼﾞｬﾍﾞﾘｯｸｽﾛｰ</t>
  </si>
  <si>
    <t>001</t>
    <phoneticPr fontId="23"/>
  </si>
  <si>
    <t>002</t>
    <phoneticPr fontId="23"/>
  </si>
  <si>
    <t>003</t>
    <phoneticPr fontId="23"/>
  </si>
  <si>
    <t>004</t>
    <phoneticPr fontId="23"/>
  </si>
  <si>
    <t>005</t>
    <phoneticPr fontId="23"/>
  </si>
  <si>
    <t>006</t>
    <phoneticPr fontId="23"/>
  </si>
  <si>
    <t>007</t>
    <phoneticPr fontId="23"/>
  </si>
  <si>
    <t>008</t>
    <phoneticPr fontId="23"/>
  </si>
  <si>
    <t>010</t>
    <phoneticPr fontId="23"/>
  </si>
  <si>
    <t>011</t>
    <phoneticPr fontId="23"/>
  </si>
  <si>
    <t>021</t>
  </si>
  <si>
    <t>022</t>
  </si>
  <si>
    <t>032</t>
  </si>
  <si>
    <t>033</t>
  </si>
  <si>
    <t>034</t>
  </si>
  <si>
    <t>037</t>
  </si>
  <si>
    <t>041</t>
  </si>
  <si>
    <t>042</t>
  </si>
  <si>
    <t>043</t>
  </si>
  <si>
    <t>044</t>
  </si>
  <si>
    <t>046</t>
  </si>
  <si>
    <t>053</t>
  </si>
  <si>
    <t>060</t>
  </si>
  <si>
    <t>061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</si>
  <si>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</si>
  <si>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</si>
  <si>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</si>
  <si>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</si>
  <si>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</si>
  <si>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</si>
  <si>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</si>
  <si>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</si>
  <si>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</si>
  <si>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</si>
  <si>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</si>
  <si>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</si>
  <si>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</si>
  <si>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</si>
  <si>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096</t>
  </si>
  <si>
    <t>099</t>
  </si>
  <si>
    <t>202</t>
    <phoneticPr fontId="23"/>
  </si>
  <si>
    <t>210</t>
  </si>
  <si>
    <t>401</t>
    <phoneticPr fontId="23"/>
  </si>
  <si>
    <t>402</t>
    <phoneticPr fontId="23"/>
  </si>
  <si>
    <t>403</t>
  </si>
  <si>
    <t>404</t>
  </si>
  <si>
    <t>601</t>
    <phoneticPr fontId="23"/>
  </si>
  <si>
    <t>603</t>
  </si>
  <si>
    <t>60m</t>
  </si>
  <si>
    <t>300m</t>
  </si>
  <si>
    <t>1000m</t>
  </si>
  <si>
    <t>80m</t>
  </si>
  <si>
    <t>150m</t>
  </si>
  <si>
    <t>110mH(0.914-9.14)</t>
  </si>
  <si>
    <t>110mJH(0.991-9.14)</t>
  </si>
  <si>
    <t>110mH(1.067-9.14)</t>
  </si>
  <si>
    <t>400mH(0.914)</t>
  </si>
  <si>
    <t>80mH</t>
  </si>
  <si>
    <t>100mH(0.762-8.0)</t>
  </si>
  <si>
    <t>100mYH(0.762-8.5)</t>
  </si>
  <si>
    <t>100mH(0.838-8.5)</t>
  </si>
  <si>
    <t>400mH(0.762)</t>
  </si>
  <si>
    <t>3000mSC</t>
  </si>
  <si>
    <t>3000mW</t>
  </si>
  <si>
    <t>5000mW</t>
  </si>
  <si>
    <t>ｼﾞｬﾍﾞﾘｯｸﾎﾞｰﾙ投</t>
  </si>
  <si>
    <t>砲丸投(7.26kg)</t>
  </si>
  <si>
    <t>J砲丸投(6kg)</t>
  </si>
  <si>
    <t>砲丸投(5kg)</t>
  </si>
  <si>
    <t>砲丸投(4kg)</t>
  </si>
  <si>
    <t>砲丸投(2.721kg)</t>
  </si>
  <si>
    <t>円盤投(2kg)</t>
  </si>
  <si>
    <t>J円盤投(1.75kg)</t>
  </si>
  <si>
    <t>円盤投(1kg)</t>
  </si>
  <si>
    <t>ﾊﾝﾏｰ投(7.26kg)</t>
  </si>
  <si>
    <t>Jﾊﾝﾏｰ投(6kg)</t>
  </si>
  <si>
    <t>やり投(800g)</t>
  </si>
  <si>
    <t>やり投(600g)</t>
  </si>
  <si>
    <t>ﾊﾝﾏｰ投(4kg)</t>
  </si>
  <si>
    <t>円盤投(1.5kg)</t>
  </si>
  <si>
    <t>男子四種競技</t>
  </si>
  <si>
    <t>女子四種競技</t>
  </si>
  <si>
    <t>4×400mR</t>
  </si>
  <si>
    <t>↓小学生や通信などで学年を含める場合は１，含まない場合は０を</t>
    <rPh sb="1" eb="4">
      <t>ショウガクセイ</t>
    </rPh>
    <rPh sb="5" eb="7">
      <t>ツウシン</t>
    </rPh>
    <rPh sb="10" eb="12">
      <t>ガクネン</t>
    </rPh>
    <rPh sb="13" eb="14">
      <t>フク</t>
    </rPh>
    <rPh sb="16" eb="18">
      <t>バアイ</t>
    </rPh>
    <rPh sb="21" eb="22">
      <t>フク</t>
    </rPh>
    <rPh sb="25" eb="27">
      <t>バアイ</t>
    </rPh>
    <phoneticPr fontId="3"/>
  </si>
  <si>
    <t>[区分リスト]</t>
    <rPh sb="1" eb="3">
      <t>クブン</t>
    </rPh>
    <phoneticPr fontId="3"/>
  </si>
  <si>
    <t>室蘭</t>
    <rPh sb="0" eb="2">
      <t>ムロラン</t>
    </rPh>
    <phoneticPr fontId="3"/>
  </si>
  <si>
    <t>釧路</t>
    <rPh sb="0" eb="2">
      <t>クシロ</t>
    </rPh>
    <phoneticPr fontId="3"/>
  </si>
  <si>
    <t>ｵﾎｰﾂｸ</t>
    <phoneticPr fontId="3"/>
  </si>
  <si>
    <t>1_N</t>
    <phoneticPr fontId="3"/>
  </si>
  <si>
    <t xml:space="preserve">自己最高記録
</t>
    <rPh sb="0" eb="1">
      <t>ジ</t>
    </rPh>
    <rPh sb="1" eb="2">
      <t>オノレ</t>
    </rPh>
    <rPh sb="2" eb="4">
      <t>サイコウ</t>
    </rPh>
    <rPh sb="4" eb="6">
      <t>キロク</t>
    </rPh>
    <phoneticPr fontId="3"/>
  </si>
  <si>
    <t>リレーonly</t>
    <phoneticPr fontId="3"/>
  </si>
  <si>
    <t>407</t>
    <phoneticPr fontId="3"/>
  </si>
  <si>
    <t>-</t>
    <phoneticPr fontId="3"/>
  </si>
  <si>
    <t>学年</t>
    <rPh sb="0" eb="2">
      <t>ガクネン</t>
    </rPh>
    <phoneticPr fontId="3"/>
  </si>
  <si>
    <t>071</t>
  </si>
  <si>
    <t>072</t>
  </si>
  <si>
    <t>棒高跳</t>
    <rPh sb="0" eb="1">
      <t>ボウ</t>
    </rPh>
    <rPh sb="1" eb="2">
      <t>タカ</t>
    </rPh>
    <rPh sb="2" eb="3">
      <t>ト</t>
    </rPh>
    <phoneticPr fontId="1"/>
  </si>
  <si>
    <t>073</t>
  </si>
  <si>
    <t>074</t>
  </si>
  <si>
    <t>三段跳</t>
    <rPh sb="0" eb="2">
      <t>サンダン</t>
    </rPh>
    <rPh sb="2" eb="3">
      <t>ト</t>
    </rPh>
    <phoneticPr fontId="1"/>
  </si>
  <si>
    <t>038</t>
    <phoneticPr fontId="3"/>
  </si>
  <si>
    <t>100mH(0.838-8.5)</t>
    <phoneticPr fontId="3"/>
  </si>
  <si>
    <t>●補助員可能人数</t>
    <rPh sb="1" eb="4">
      <t>ホジョイン</t>
    </rPh>
    <rPh sb="4" eb="6">
      <t>カノウ</t>
    </rPh>
    <rPh sb="6" eb="8">
      <t>ニンズウ</t>
    </rPh>
    <phoneticPr fontId="3"/>
  </si>
  <si>
    <t>人</t>
    <rPh sb="0" eb="1">
      <t>ニン</t>
    </rPh>
    <phoneticPr fontId="3"/>
  </si>
  <si>
    <t>S級</t>
    <rPh sb="1" eb="2">
      <t>キュウ</t>
    </rPh>
    <phoneticPr fontId="3"/>
  </si>
  <si>
    <t>A級</t>
    <rPh sb="1" eb="2">
      <t>キュウ</t>
    </rPh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</si>
  <si>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</si>
  <si>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</si>
  <si>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選択肢</t>
    <rPh sb="0" eb="3">
      <t>センタクシ</t>
    </rPh>
    <phoneticPr fontId="3"/>
  </si>
  <si>
    <t>※種目名・コードについては（四種の番号変更以外）このままでお願いしたい。</t>
    <rPh sb="1" eb="3">
      <t>シュモク</t>
    </rPh>
    <rPh sb="3" eb="4">
      <t>メイ</t>
    </rPh>
    <rPh sb="30" eb="31">
      <t>ネガ</t>
    </rPh>
    <phoneticPr fontId="3"/>
  </si>
  <si>
    <t>【クラスコード】</t>
    <phoneticPr fontId="3"/>
  </si>
  <si>
    <t>【区分】</t>
    <rPh sb="1" eb="3">
      <t>クブン</t>
    </rPh>
    <phoneticPr fontId="3"/>
  </si>
  <si>
    <t>【種目コード】</t>
    <rPh sb="1" eb="3">
      <t>シュモク</t>
    </rPh>
    <phoneticPr fontId="3"/>
  </si>
  <si>
    <t>213</t>
    <phoneticPr fontId="3"/>
  </si>
  <si>
    <t>214</t>
    <phoneticPr fontId="3"/>
  </si>
  <si>
    <t>-</t>
    <phoneticPr fontId="3"/>
  </si>
  <si>
    <t>共通男子</t>
    <rPh sb="0" eb="2">
      <t>キョウツウ</t>
    </rPh>
    <rPh sb="2" eb="4">
      <t>ダンシ</t>
    </rPh>
    <phoneticPr fontId="10"/>
  </si>
  <si>
    <t>小学混合</t>
    <rPh sb="0" eb="2">
      <t>ショウガク</t>
    </rPh>
    <rPh sb="2" eb="4">
      <t>コンゴウ</t>
    </rPh>
    <phoneticPr fontId="10"/>
  </si>
  <si>
    <t>共通女子</t>
    <rPh sb="0" eb="2">
      <t>キョウツウ</t>
    </rPh>
    <rPh sb="2" eb="4">
      <t>ジョシ</t>
    </rPh>
    <phoneticPr fontId="10"/>
  </si>
  <si>
    <t>中１男子</t>
    <rPh sb="0" eb="1">
      <t>チュウ</t>
    </rPh>
    <rPh sb="2" eb="4">
      <t>ダンシ</t>
    </rPh>
    <phoneticPr fontId="3"/>
  </si>
  <si>
    <t>中学男子</t>
    <rPh sb="0" eb="2">
      <t>チュウガク</t>
    </rPh>
    <rPh sb="2" eb="4">
      <t>ダンシ</t>
    </rPh>
    <phoneticPr fontId="3"/>
  </si>
  <si>
    <t>ジュニア男子</t>
    <rPh sb="4" eb="6">
      <t>ダンシ</t>
    </rPh>
    <phoneticPr fontId="3"/>
  </si>
  <si>
    <t>高校一般男子</t>
    <rPh sb="0" eb="2">
      <t>コウコウ</t>
    </rPh>
    <rPh sb="2" eb="4">
      <t>イッパン</t>
    </rPh>
    <rPh sb="4" eb="6">
      <t>ダンシ</t>
    </rPh>
    <phoneticPr fontId="3"/>
  </si>
  <si>
    <t>中学女子</t>
    <rPh sb="0" eb="2">
      <t>チュウガク</t>
    </rPh>
    <rPh sb="2" eb="4">
      <t>ジョシ</t>
    </rPh>
    <phoneticPr fontId="3"/>
  </si>
  <si>
    <t>ユース女子</t>
    <rPh sb="3" eb="5">
      <t>ジョシ</t>
    </rPh>
    <phoneticPr fontId="3"/>
  </si>
  <si>
    <t>高校一般女子</t>
    <rPh sb="0" eb="2">
      <t>コウコウ</t>
    </rPh>
    <rPh sb="2" eb="4">
      <t>イッパン</t>
    </rPh>
    <rPh sb="4" eb="6">
      <t>ジョシ</t>
    </rPh>
    <phoneticPr fontId="3"/>
  </si>
  <si>
    <t>一般男子</t>
    <rPh sb="0" eb="2">
      <t>イッパン</t>
    </rPh>
    <rPh sb="2" eb="4">
      <t>ダンシ</t>
    </rPh>
    <phoneticPr fontId="3"/>
  </si>
  <si>
    <t>高校男子</t>
    <rPh sb="0" eb="2">
      <t>コウコウ</t>
    </rPh>
    <rPh sb="2" eb="4">
      <t>ダンシ</t>
    </rPh>
    <phoneticPr fontId="3"/>
  </si>
  <si>
    <t>高校一般女子・四種男子</t>
    <rPh sb="0" eb="2">
      <t>コウコウ</t>
    </rPh>
    <rPh sb="2" eb="4">
      <t>イッパン</t>
    </rPh>
    <rPh sb="4" eb="6">
      <t>ジョシ</t>
    </rPh>
    <rPh sb="7" eb="9">
      <t>ヨンシュ</t>
    </rPh>
    <rPh sb="9" eb="11">
      <t>ダンシ</t>
    </rPh>
    <phoneticPr fontId="3"/>
  </si>
  <si>
    <t>ｺﾝﾊﾞｲﾝﾄﾞA</t>
    <phoneticPr fontId="3"/>
  </si>
  <si>
    <t>ｺﾝﾊﾞｲﾝﾄﾞB</t>
    <phoneticPr fontId="3"/>
  </si>
  <si>
    <t>※クラスコードについては、リストより選択。</t>
    <rPh sb="18" eb="20">
      <t>センタク</t>
    </rPh>
    <phoneticPr fontId="3"/>
  </si>
  <si>
    <t>※区分の名前については、小学生大会や通信陸上のように学年別になるとき以外は、このままでよい。選択肢については大会ごとに設定する。（プルダウンで選択）</t>
    <rPh sb="1" eb="3">
      <t>クブン</t>
    </rPh>
    <rPh sb="4" eb="6">
      <t>ナマエ</t>
    </rPh>
    <rPh sb="12" eb="15">
      <t>ショウガクセイ</t>
    </rPh>
    <rPh sb="15" eb="17">
      <t>タイカイ</t>
    </rPh>
    <rPh sb="18" eb="20">
      <t>ツウシン</t>
    </rPh>
    <rPh sb="20" eb="22">
      <t>リクジョウ</t>
    </rPh>
    <rPh sb="26" eb="28">
      <t>ガクネン</t>
    </rPh>
    <rPh sb="28" eb="29">
      <t>ベツ</t>
    </rPh>
    <rPh sb="34" eb="36">
      <t>イガイ</t>
    </rPh>
    <rPh sb="46" eb="49">
      <t>センタクシ</t>
    </rPh>
    <rPh sb="54" eb="56">
      <t>タイカイ</t>
    </rPh>
    <rPh sb="59" eb="61">
      <t>セッテイ</t>
    </rPh>
    <rPh sb="71" eb="73">
      <t>センタク</t>
    </rPh>
    <phoneticPr fontId="3"/>
  </si>
  <si>
    <t>←申込書の選択肢用</t>
    <rPh sb="1" eb="4">
      <t>モウシコミショ</t>
    </rPh>
    <rPh sb="5" eb="8">
      <t>センタクシ</t>
    </rPh>
    <rPh sb="8" eb="9">
      <t>ヨウ</t>
    </rPh>
    <phoneticPr fontId="3"/>
  </si>
  <si>
    <t>１日目</t>
    <rPh sb="1" eb="3">
      <t>ニチメ</t>
    </rPh>
    <phoneticPr fontId="3"/>
  </si>
  <si>
    <t>同性で複数の場合
Ａ、Ｂ･･を記入</t>
    <rPh sb="0" eb="2">
      <t>ドウセイ</t>
    </rPh>
    <rPh sb="6" eb="8">
      <t>バアイ</t>
    </rPh>
    <phoneticPr fontId="3"/>
  </si>
  <si>
    <t>新規は空欄とする↓</t>
    <rPh sb="0" eb="2">
      <t>シンキ</t>
    </rPh>
    <rPh sb="3" eb="5">
      <t>クウラン</t>
    </rPh>
    <phoneticPr fontId="3"/>
  </si>
  <si>
    <t>種目リスト2日目</t>
    <rPh sb="6" eb="8">
      <t>ニチメ</t>
    </rPh>
    <phoneticPr fontId="3"/>
  </si>
  <si>
    <t>種目リスト1日目</t>
    <rPh sb="6" eb="8">
      <t>ニチメ</t>
    </rPh>
    <phoneticPr fontId="3"/>
  </si>
  <si>
    <r>
      <rPr>
        <sz val="8"/>
        <rFont val="BIZ UDゴシック"/>
        <family val="3"/>
        <charset val="128"/>
      </rPr>
      <t>リレー</t>
    </r>
    <r>
      <rPr>
        <sz val="11"/>
        <rFont val="BIZ UDゴシック"/>
        <family val="3"/>
        <charset val="128"/>
      </rPr>
      <t xml:space="preserve">
</t>
    </r>
    <r>
      <rPr>
        <sz val="6"/>
        <rFont val="BIZ UDゴシック"/>
        <family val="3"/>
        <charset val="128"/>
      </rPr>
      <t>（登録者</t>
    </r>
    <r>
      <rPr>
        <sz val="8"/>
        <rFont val="BIZ UDゴシック"/>
        <family val="3"/>
        <charset val="128"/>
      </rPr>
      <t xml:space="preserve">
</t>
    </r>
    <r>
      <rPr>
        <sz val="6"/>
        <rFont val="BIZ UDゴシック"/>
        <family val="3"/>
        <charset val="128"/>
      </rPr>
      <t>に○）</t>
    </r>
    <rPh sb="5" eb="8">
      <t>トウロクシャ</t>
    </rPh>
    <phoneticPr fontId="3"/>
  </si>
  <si>
    <t>参加数</t>
    <rPh sb="0" eb="3">
      <t>サンカスウ</t>
    </rPh>
    <phoneticPr fontId="3"/>
  </si>
  <si>
    <t>←コード検索用なのでクラス名を必ず入れる</t>
    <rPh sb="4" eb="7">
      <t>ケンサクヨウ</t>
    </rPh>
    <rPh sb="13" eb="14">
      <t>メイ</t>
    </rPh>
    <rPh sb="15" eb="16">
      <t>カナラ</t>
    </rPh>
    <rPh sb="17" eb="18">
      <t>イ</t>
    </rPh>
    <phoneticPr fontId="3"/>
  </si>
  <si>
    <t>四種競技</t>
    <rPh sb="0" eb="2">
      <t>ヨンシュ</t>
    </rPh>
    <rPh sb="2" eb="4">
      <t>キョウギ</t>
    </rPh>
    <phoneticPr fontId="3"/>
  </si>
  <si>
    <t>団体名
学校名</t>
  </si>
  <si>
    <t>団体ﾌﾘｶﾞﾅ
学校ﾌﾘｶﾞﾅ</t>
  </si>
  <si>
    <t>生年月日</t>
    <rPh sb="0" eb="4">
      <t>セイネンガッピ</t>
    </rPh>
    <phoneticPr fontId="8"/>
  </si>
  <si>
    <t>区分</t>
    <rPh sb="0" eb="2">
      <t>クブン</t>
    </rPh>
    <phoneticPr fontId="8"/>
  </si>
  <si>
    <r>
      <t xml:space="preserve">腰ナンバー
</t>
    </r>
    <r>
      <rPr>
        <sz val="6"/>
        <rFont val="BIZ UDゴシック"/>
        <family val="3"/>
        <charset val="128"/>
      </rPr>
      <t>購入を希望
する場合○を</t>
    </r>
    <rPh sb="0" eb="1">
      <t>コシ</t>
    </rPh>
    <rPh sb="6" eb="8">
      <t>コウニュウ</t>
    </rPh>
    <rPh sb="9" eb="11">
      <t>キボウ</t>
    </rPh>
    <rPh sb="14" eb="16">
      <t>バアイ</t>
    </rPh>
    <phoneticPr fontId="8"/>
  </si>
  <si>
    <t>ｵﾀﾙ□□</t>
    <phoneticPr fontId="3"/>
  </si>
  <si>
    <t>男子</t>
    <rPh sb="0" eb="2">
      <t>ダンシ</t>
    </rPh>
    <phoneticPr fontId="3"/>
  </si>
  <si>
    <t>共通男子</t>
    <rPh sb="0" eb="2">
      <t>キョウツウ</t>
    </rPh>
    <rPh sb="2" eb="4">
      <t>ダンシ</t>
    </rPh>
    <phoneticPr fontId="3"/>
  </si>
  <si>
    <t>記録会小学男子</t>
    <rPh sb="0" eb="3">
      <t>キロクカイ</t>
    </rPh>
    <rPh sb="3" eb="5">
      <t>ショウガク</t>
    </rPh>
    <rPh sb="5" eb="7">
      <t>ダンシ</t>
    </rPh>
    <phoneticPr fontId="3"/>
  </si>
  <si>
    <t>記録会中学男子</t>
    <rPh sb="0" eb="3">
      <t>キロクカイ</t>
    </rPh>
    <rPh sb="3" eb="5">
      <t>チュウガク</t>
    </rPh>
    <rPh sb="5" eb="7">
      <t>ダンシ</t>
    </rPh>
    <phoneticPr fontId="3"/>
  </si>
  <si>
    <t>記録会共通男子</t>
    <rPh sb="0" eb="3">
      <t>キロクカイ</t>
    </rPh>
    <rPh sb="3" eb="5">
      <t>キョウツウ</t>
    </rPh>
    <rPh sb="5" eb="7">
      <t>ダンシ</t>
    </rPh>
    <phoneticPr fontId="3"/>
  </si>
  <si>
    <t>小樽１年男子</t>
    <rPh sb="0" eb="2">
      <t>オタル</t>
    </rPh>
    <rPh sb="3" eb="4">
      <t>ネン</t>
    </rPh>
    <rPh sb="4" eb="6">
      <t>ダンシ</t>
    </rPh>
    <phoneticPr fontId="23"/>
  </si>
  <si>
    <t>１年男子</t>
    <rPh sb="1" eb="2">
      <t>ネン</t>
    </rPh>
    <rPh sb="2" eb="4">
      <t>ダンシ</t>
    </rPh>
    <phoneticPr fontId="23"/>
  </si>
  <si>
    <t>２年男子</t>
    <rPh sb="1" eb="2">
      <t>ネン</t>
    </rPh>
    <rPh sb="2" eb="4">
      <t>ダンシ</t>
    </rPh>
    <phoneticPr fontId="23"/>
  </si>
  <si>
    <t>３年男子</t>
    <rPh sb="1" eb="2">
      <t>ネン</t>
    </rPh>
    <rPh sb="2" eb="4">
      <t>ダンシ</t>
    </rPh>
    <phoneticPr fontId="23"/>
  </si>
  <si>
    <t>４年男子</t>
    <rPh sb="1" eb="2">
      <t>ネン</t>
    </rPh>
    <rPh sb="2" eb="4">
      <t>ダンシ</t>
    </rPh>
    <phoneticPr fontId="23"/>
  </si>
  <si>
    <t>５年男子</t>
    <rPh sb="1" eb="2">
      <t>ネン</t>
    </rPh>
    <rPh sb="2" eb="4">
      <t>ダンシ</t>
    </rPh>
    <phoneticPr fontId="23"/>
  </si>
  <si>
    <t>６年男子</t>
    <rPh sb="1" eb="2">
      <t>ネン</t>
    </rPh>
    <rPh sb="2" eb="4">
      <t>ダンシ</t>
    </rPh>
    <phoneticPr fontId="23"/>
  </si>
  <si>
    <t>１・２年男子</t>
    <rPh sb="3" eb="4">
      <t>ネン</t>
    </rPh>
    <rPh sb="4" eb="6">
      <t>ダンシ</t>
    </rPh>
    <phoneticPr fontId="23"/>
  </si>
  <si>
    <t>３・４年男子</t>
    <rPh sb="3" eb="4">
      <t>ネン</t>
    </rPh>
    <rPh sb="4" eb="6">
      <t>ダンシ</t>
    </rPh>
    <phoneticPr fontId="23"/>
  </si>
  <si>
    <t>５・６年男子</t>
    <rPh sb="3" eb="4">
      <t>ネン</t>
    </rPh>
    <rPh sb="4" eb="6">
      <t>ダンシ</t>
    </rPh>
    <phoneticPr fontId="23"/>
  </si>
  <si>
    <t>小樽男子</t>
    <rPh sb="0" eb="2">
      <t>オタル</t>
    </rPh>
    <rPh sb="2" eb="4">
      <t>ダンシ</t>
    </rPh>
    <phoneticPr fontId="23"/>
  </si>
  <si>
    <t>中学１年男子</t>
    <rPh sb="0" eb="2">
      <t>チュウガク</t>
    </rPh>
    <rPh sb="3" eb="4">
      <t>ネン</t>
    </rPh>
    <rPh sb="4" eb="6">
      <t>ダンシ</t>
    </rPh>
    <phoneticPr fontId="23"/>
  </si>
  <si>
    <t>中学２年男子</t>
    <rPh sb="0" eb="2">
      <t>チュウガク</t>
    </rPh>
    <rPh sb="3" eb="4">
      <t>ネン</t>
    </rPh>
    <rPh sb="4" eb="6">
      <t>ダンシ</t>
    </rPh>
    <phoneticPr fontId="23"/>
  </si>
  <si>
    <t>後志男子</t>
    <rPh sb="0" eb="2">
      <t>シリベシ</t>
    </rPh>
    <rPh sb="2" eb="4">
      <t>ダンシ</t>
    </rPh>
    <phoneticPr fontId="23"/>
  </si>
  <si>
    <t>小学混合</t>
    <rPh sb="0" eb="2">
      <t>ショウガク</t>
    </rPh>
    <rPh sb="2" eb="4">
      <t>コンゴウ</t>
    </rPh>
    <phoneticPr fontId="3"/>
  </si>
  <si>
    <t>女子</t>
    <rPh sb="0" eb="2">
      <t>ジョシ</t>
    </rPh>
    <phoneticPr fontId="3"/>
  </si>
  <si>
    <t>高校女子</t>
    <rPh sb="0" eb="2">
      <t>コウコウ</t>
    </rPh>
    <rPh sb="2" eb="4">
      <t>ジョシ</t>
    </rPh>
    <phoneticPr fontId="3"/>
  </si>
  <si>
    <t>共通女子</t>
    <rPh sb="0" eb="2">
      <t>キョウツウ</t>
    </rPh>
    <rPh sb="2" eb="4">
      <t>ジョシ</t>
    </rPh>
    <phoneticPr fontId="3"/>
  </si>
  <si>
    <t>記録会小学女子</t>
    <rPh sb="0" eb="3">
      <t>キロクカイ</t>
    </rPh>
    <rPh sb="3" eb="5">
      <t>ショウガク</t>
    </rPh>
    <rPh sb="5" eb="7">
      <t>ジョシ</t>
    </rPh>
    <phoneticPr fontId="3"/>
  </si>
  <si>
    <t>記録会中学女子</t>
    <rPh sb="0" eb="3">
      <t>キロクカイ</t>
    </rPh>
    <rPh sb="3" eb="5">
      <t>チュウガク</t>
    </rPh>
    <rPh sb="5" eb="7">
      <t>ジョシ</t>
    </rPh>
    <phoneticPr fontId="3"/>
  </si>
  <si>
    <t>記録会共通女子</t>
    <rPh sb="0" eb="3">
      <t>キロクカイ</t>
    </rPh>
    <rPh sb="3" eb="5">
      <t>キョウツウ</t>
    </rPh>
    <rPh sb="5" eb="7">
      <t>ジョシ</t>
    </rPh>
    <phoneticPr fontId="3"/>
  </si>
  <si>
    <t>小樽１年女子</t>
    <rPh sb="0" eb="2">
      <t>オタル</t>
    </rPh>
    <rPh sb="3" eb="4">
      <t>ネン</t>
    </rPh>
    <rPh sb="4" eb="6">
      <t>ジョシ</t>
    </rPh>
    <phoneticPr fontId="23"/>
  </si>
  <si>
    <t>１年女子</t>
    <rPh sb="1" eb="2">
      <t>ネン</t>
    </rPh>
    <rPh sb="2" eb="4">
      <t>ジョシ</t>
    </rPh>
    <phoneticPr fontId="23"/>
  </si>
  <si>
    <t>２年女子</t>
    <rPh sb="1" eb="2">
      <t>ネン</t>
    </rPh>
    <rPh sb="2" eb="4">
      <t>ジョシ</t>
    </rPh>
    <phoneticPr fontId="23"/>
  </si>
  <si>
    <t>３年女子</t>
    <rPh sb="1" eb="2">
      <t>ネン</t>
    </rPh>
    <rPh sb="2" eb="4">
      <t>ジョシ</t>
    </rPh>
    <phoneticPr fontId="23"/>
  </si>
  <si>
    <t>４年女子</t>
    <rPh sb="1" eb="2">
      <t>ネン</t>
    </rPh>
    <rPh sb="2" eb="4">
      <t>ジョシ</t>
    </rPh>
    <phoneticPr fontId="23"/>
  </si>
  <si>
    <t>５年女子</t>
    <rPh sb="1" eb="2">
      <t>ネン</t>
    </rPh>
    <rPh sb="2" eb="4">
      <t>ジョシ</t>
    </rPh>
    <phoneticPr fontId="23"/>
  </si>
  <si>
    <t>６年女子</t>
    <rPh sb="1" eb="2">
      <t>ネン</t>
    </rPh>
    <rPh sb="2" eb="4">
      <t>ジョシ</t>
    </rPh>
    <phoneticPr fontId="23"/>
  </si>
  <si>
    <t>１・２年女子</t>
    <rPh sb="3" eb="4">
      <t>ネン</t>
    </rPh>
    <rPh sb="4" eb="6">
      <t>ジョシ</t>
    </rPh>
    <phoneticPr fontId="23"/>
  </si>
  <si>
    <t>３・４年女子</t>
    <rPh sb="3" eb="4">
      <t>ネン</t>
    </rPh>
    <rPh sb="4" eb="6">
      <t>ジョシ</t>
    </rPh>
    <phoneticPr fontId="23"/>
  </si>
  <si>
    <t>５・６年女子</t>
    <rPh sb="3" eb="4">
      <t>ネン</t>
    </rPh>
    <rPh sb="4" eb="6">
      <t>ジョシ</t>
    </rPh>
    <phoneticPr fontId="23"/>
  </si>
  <si>
    <t>小樽女子</t>
    <rPh sb="0" eb="2">
      <t>オタル</t>
    </rPh>
    <rPh sb="2" eb="4">
      <t>ジョシ</t>
    </rPh>
    <phoneticPr fontId="23"/>
  </si>
  <si>
    <t>中学１年女子</t>
    <rPh sb="0" eb="2">
      <t>チュウガク</t>
    </rPh>
    <rPh sb="3" eb="4">
      <t>ネン</t>
    </rPh>
    <rPh sb="4" eb="6">
      <t>ジョシ</t>
    </rPh>
    <phoneticPr fontId="23"/>
  </si>
  <si>
    <t>中学２年女子</t>
    <rPh sb="0" eb="2">
      <t>チュウガク</t>
    </rPh>
    <rPh sb="3" eb="4">
      <t>ネン</t>
    </rPh>
    <rPh sb="4" eb="6">
      <t>ジョシ</t>
    </rPh>
    <phoneticPr fontId="23"/>
  </si>
  <si>
    <t>後志女子</t>
    <rPh sb="0" eb="2">
      <t>シリベシ</t>
    </rPh>
    <rPh sb="2" eb="4">
      <t>ジョシ</t>
    </rPh>
    <phoneticPr fontId="23"/>
  </si>
  <si>
    <t>男子ｺﾝﾊﾞｲﾝﾄﾞA</t>
    <rPh sb="0" eb="2">
      <t>ダンシ</t>
    </rPh>
    <phoneticPr fontId="3"/>
  </si>
  <si>
    <t>男子ｺﾝﾊﾞｲﾝﾄﾞB</t>
    <rPh sb="0" eb="2">
      <t>ダンシ</t>
    </rPh>
    <phoneticPr fontId="3"/>
  </si>
  <si>
    <t>女子ｺﾝﾊﾞｲﾝﾄﾞA</t>
    <rPh sb="0" eb="2">
      <t>ジョシ</t>
    </rPh>
    <phoneticPr fontId="3"/>
  </si>
  <si>
    <t>女子ｺﾝﾊﾞｲﾝﾄﾞB</t>
    <rPh sb="0" eb="2">
      <t>ジョシ</t>
    </rPh>
    <phoneticPr fontId="3"/>
  </si>
  <si>
    <t>男子四種競技</t>
    <rPh sb="0" eb="2">
      <t>ダンシ</t>
    </rPh>
    <rPh sb="2" eb="4">
      <t>ヨンシュ</t>
    </rPh>
    <rPh sb="4" eb="6">
      <t>キョウギ</t>
    </rPh>
    <phoneticPr fontId="27"/>
  </si>
  <si>
    <t>女子四種競技</t>
    <rPh sb="0" eb="2">
      <t>ジョシ</t>
    </rPh>
    <rPh sb="2" eb="4">
      <t>ヨンシュ</t>
    </rPh>
    <rPh sb="4" eb="6">
      <t>キョウギ</t>
    </rPh>
    <phoneticPr fontId="27"/>
  </si>
  <si>
    <t>男子八種競技</t>
    <rPh sb="0" eb="2">
      <t>ダンシ</t>
    </rPh>
    <rPh sb="2" eb="6">
      <t>ハッシュキョウギ</t>
    </rPh>
    <phoneticPr fontId="23"/>
  </si>
  <si>
    <t>女子七種競技</t>
    <rPh sb="0" eb="2">
      <t>ジョシ</t>
    </rPh>
    <rPh sb="2" eb="6">
      <t>ナナシュキョウギ</t>
    </rPh>
    <phoneticPr fontId="23"/>
  </si>
  <si>
    <t>小樽男子四種競技</t>
    <rPh sb="0" eb="2">
      <t>オタル</t>
    </rPh>
    <rPh sb="2" eb="4">
      <t>ダンシ</t>
    </rPh>
    <rPh sb="4" eb="6">
      <t>ヨンシュ</t>
    </rPh>
    <rPh sb="6" eb="8">
      <t>キョウギ</t>
    </rPh>
    <phoneticPr fontId="27"/>
  </si>
  <si>
    <t>小樽女子四種競技</t>
    <rPh sb="0" eb="2">
      <t>オタル</t>
    </rPh>
    <rPh sb="2" eb="4">
      <t>ジョシ</t>
    </rPh>
    <rPh sb="4" eb="6">
      <t>ヨンシュ</t>
    </rPh>
    <rPh sb="6" eb="8">
      <t>キョウギ</t>
    </rPh>
    <phoneticPr fontId="27"/>
  </si>
  <si>
    <t>後志男子四種競技</t>
    <rPh sb="4" eb="6">
      <t>ヨンシュ</t>
    </rPh>
    <rPh sb="6" eb="8">
      <t>キョウギ</t>
    </rPh>
    <phoneticPr fontId="23"/>
  </si>
  <si>
    <t>後志女子四種競技</t>
    <phoneticPr fontId="23"/>
  </si>
  <si>
    <t>Ｒ男</t>
    <rPh sb="1" eb="2">
      <t>オトコ</t>
    </rPh>
    <phoneticPr fontId="3"/>
  </si>
  <si>
    <t>Ｒ女</t>
    <rPh sb="1" eb="2">
      <t>オンナ</t>
    </rPh>
    <phoneticPr fontId="3"/>
  </si>
  <si>
    <t>-</t>
    <phoneticPr fontId="10"/>
  </si>
  <si>
    <t>-</t>
    <phoneticPr fontId="23"/>
  </si>
  <si>
    <t>女子七種競技</t>
    <rPh sb="0" eb="2">
      <t>ジョシ</t>
    </rPh>
    <rPh sb="2" eb="3">
      <t>ナナ</t>
    </rPh>
    <phoneticPr fontId="23"/>
  </si>
  <si>
    <t>男子八種競技</t>
    <rPh sb="0" eb="2">
      <t>ダンシ</t>
    </rPh>
    <phoneticPr fontId="23"/>
  </si>
  <si>
    <t>七種競技</t>
    <rPh sb="0" eb="1">
      <t>ナナ</t>
    </rPh>
    <rPh sb="1" eb="2">
      <t>シュ</t>
    </rPh>
    <rPh sb="2" eb="4">
      <t>キョウギ</t>
    </rPh>
    <phoneticPr fontId="3"/>
  </si>
  <si>
    <t>八種競技</t>
    <rPh sb="0" eb="1">
      <t>ハッ</t>
    </rPh>
    <rPh sb="1" eb="2">
      <t>シュ</t>
    </rPh>
    <rPh sb="2" eb="4">
      <t>キョウギ</t>
    </rPh>
    <phoneticPr fontId="3"/>
  </si>
  <si>
    <t>2_X</t>
    <phoneticPr fontId="3"/>
  </si>
  <si>
    <t>3_AL</t>
    <phoneticPr fontId="3"/>
  </si>
  <si>
    <t>4_AV</t>
    <phoneticPr fontId="3"/>
  </si>
  <si>
    <t>参加申込表　Ver.6.0.0　2023.10.29</t>
    <rPh sb="0" eb="2">
      <t>サンカ</t>
    </rPh>
    <rPh sb="2" eb="3">
      <t>モウ</t>
    </rPh>
    <rPh sb="3" eb="4">
      <t>コ</t>
    </rPh>
    <rPh sb="4" eb="5">
      <t>ヒョウ</t>
    </rPh>
    <phoneticPr fontId="3"/>
  </si>
  <si>
    <t>60～71は混成クラスを設定。</t>
    <rPh sb="6" eb="8">
      <t>コンセイ</t>
    </rPh>
    <rPh sb="12" eb="14">
      <t>セッテイ</t>
    </rPh>
    <phoneticPr fontId="3"/>
  </si>
  <si>
    <t>第７２回千葉顕彰中長距離競走大会　兼　小樽陸上競技記録会第１戦 　参加申込一覧表</t>
    <rPh sb="33" eb="35">
      <t>サンカ</t>
    </rPh>
    <rPh sb="35" eb="37">
      <t>モウシコミ</t>
    </rPh>
    <rPh sb="37" eb="39">
      <t>イチラン</t>
    </rPh>
    <rPh sb="39" eb="40">
      <t>ヒョウ</t>
    </rPh>
    <phoneticPr fontId="3"/>
  </si>
  <si>
    <t>● リレー（１日目）</t>
    <rPh sb="7" eb="9">
      <t>ニチメ</t>
    </rPh>
    <phoneticPr fontId="3"/>
  </si>
  <si>
    <t>● リレー（２日目）</t>
    <rPh sb="7" eb="9">
      <t>ニチメ</t>
    </rPh>
    <phoneticPr fontId="3"/>
  </si>
  <si>
    <t>小学男子</t>
    <rPh sb="0" eb="2">
      <t>ショウガク</t>
    </rPh>
    <rPh sb="2" eb="4">
      <t>ダンシ</t>
    </rPh>
    <phoneticPr fontId="10"/>
  </si>
  <si>
    <t>小学女子</t>
    <rPh sb="0" eb="2">
      <t>ショウガク</t>
    </rPh>
    <rPh sb="2" eb="4">
      <t>ジョシ</t>
    </rPh>
    <phoneticPr fontId="10"/>
  </si>
  <si>
    <t>中学男子</t>
    <rPh sb="0" eb="2">
      <t>チュウガク</t>
    </rPh>
    <rPh sb="2" eb="4">
      <t>ダンシ</t>
    </rPh>
    <phoneticPr fontId="10"/>
  </si>
  <si>
    <t>中学女子</t>
    <rPh sb="0" eb="2">
      <t>チュウガク</t>
    </rPh>
    <rPh sb="2" eb="4">
      <t>ジョシ</t>
    </rPh>
    <phoneticPr fontId="10"/>
  </si>
  <si>
    <t>高校一般男子</t>
    <rPh sb="0" eb="2">
      <t>コウコウ</t>
    </rPh>
    <rPh sb="2" eb="4">
      <t>イッパン</t>
    </rPh>
    <rPh sb="4" eb="6">
      <t>ダンシ</t>
    </rPh>
    <phoneticPr fontId="10"/>
  </si>
  <si>
    <t>高校一般女子</t>
    <rPh sb="0" eb="2">
      <t>コウコウ</t>
    </rPh>
    <rPh sb="2" eb="4">
      <t>イッパン</t>
    </rPh>
    <rPh sb="4" eb="6">
      <t>ジョシ</t>
    </rPh>
    <phoneticPr fontId="10"/>
  </si>
  <si>
    <t>4×400mR</t>
    <phoneticPr fontId="3"/>
  </si>
  <si>
    <t>200m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</si>
</sst>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BIZ UDゴシック"/>
      <family val="3"/>
      <charset val="128"/>
    </font>
    <font>
      <b/>
      <sz val="14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11"/>
      <name val="BIZ UDゴシック"/>
      <family val="3"/>
      <charset val="128"/>
    </font>
    <font>
      <b/>
      <sz val="18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1"/>
      <name val="BIZ UDゴシック"/>
      <family val="3"/>
      <charset val="128"/>
    </font>
    <font>
      <i/>
      <sz val="9"/>
      <name val="BIZ UDゴシック"/>
      <family val="3"/>
      <charset val="128"/>
    </font>
    <font>
      <b/>
      <sz val="9"/>
      <name val="BIZ UDゴシック"/>
      <family val="3"/>
      <charset val="128"/>
    </font>
    <font>
      <i/>
      <sz val="10"/>
      <name val="BIZ UDゴシック"/>
      <family val="3"/>
      <charset val="128"/>
    </font>
    <font>
      <sz val="6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20"/>
      <name val="BIZ UDゴシック"/>
      <family val="3"/>
      <charset val="128"/>
    </font>
    <font>
      <sz val="10.5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i/>
      <sz val="11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98">
    <xf numFmtId="0" fontId="0" fillId="0" borderId="0" xfId="0"/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8" fillId="0" borderId="0" xfId="6" applyFont="1"/>
    <xf numFmtId="0" fontId="8" fillId="0" borderId="0" xfId="6" applyFont="1" applyProtection="1">
      <protection locked="0"/>
    </xf>
    <xf numFmtId="0" fontId="9" fillId="0" borderId="0" xfId="6" applyFont="1" applyAlignment="1" applyProtection="1">
      <alignment horizontal="center" vertical="center"/>
      <protection locked="0"/>
    </xf>
    <xf numFmtId="14" fontId="8" fillId="0" borderId="0" xfId="6" applyNumberFormat="1" applyFont="1"/>
    <xf numFmtId="0" fontId="12" fillId="0" borderId="0" xfId="6" applyFont="1" applyAlignment="1">
      <alignment shrinkToFit="1"/>
    </xf>
    <xf numFmtId="0" fontId="8" fillId="0" borderId="0" xfId="5" applyFont="1" applyAlignment="1" applyProtection="1">
      <alignment shrinkToFit="1"/>
      <protection locked="0"/>
    </xf>
    <xf numFmtId="0" fontId="15" fillId="0" borderId="0" xfId="6" applyFont="1" applyAlignment="1" applyProtection="1">
      <alignment vertical="center" wrapText="1"/>
      <protection locked="0"/>
    </xf>
    <xf numFmtId="0" fontId="8" fillId="0" borderId="0" xfId="6" applyFont="1" applyAlignment="1">
      <alignment vertical="center"/>
    </xf>
    <xf numFmtId="0" fontId="10" fillId="0" borderId="0" xfId="6" applyFont="1" applyAlignment="1" applyProtection="1">
      <alignment wrapText="1"/>
      <protection locked="0"/>
    </xf>
    <xf numFmtId="0" fontId="8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6" fillId="0" borderId="0" xfId="6" applyFont="1" applyAlignment="1">
      <alignment vertical="center" shrinkToFit="1"/>
    </xf>
    <xf numFmtId="0" fontId="7" fillId="0" borderId="0" xfId="6" applyFont="1" applyAlignment="1">
      <alignment vertical="center" shrinkToFi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vertical="center"/>
    </xf>
    <xf numFmtId="0" fontId="6" fillId="0" borderId="1" xfId="6" applyFont="1" applyBorder="1" applyAlignment="1" applyProtection="1">
      <alignment horizontal="center" vertical="center"/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0" fontId="6" fillId="0" borderId="0" xfId="6" applyFont="1" applyAlignment="1">
      <alignment horizontal="center" vertical="center" shrinkToFit="1"/>
    </xf>
    <xf numFmtId="0" fontId="6" fillId="0" borderId="0" xfId="6" applyFont="1" applyAlignment="1">
      <alignment wrapText="1"/>
    </xf>
    <xf numFmtId="0" fontId="6" fillId="0" borderId="1" xfId="6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/>
      <protection locked="0"/>
    </xf>
    <xf numFmtId="0" fontId="8" fillId="0" borderId="0" xfId="6" applyFont="1" applyAlignment="1" applyProtection="1">
      <alignment vertical="center"/>
      <protection locked="0"/>
    </xf>
    <xf numFmtId="0" fontId="10" fillId="0" borderId="0" xfId="6" applyFont="1" applyAlignment="1" applyProtection="1">
      <alignment horizontal="center" vertical="center" wrapText="1"/>
      <protection locked="0"/>
    </xf>
    <xf numFmtId="0" fontId="10" fillId="0" borderId="0" xfId="6" applyFont="1" applyAlignment="1" applyProtection="1">
      <alignment horizontal="right" vertical="center" wrapText="1"/>
      <protection locked="0"/>
    </xf>
    <xf numFmtId="0" fontId="6" fillId="0" borderId="6" xfId="6" applyFont="1" applyBorder="1" applyAlignment="1" applyProtection="1">
      <alignment horizontal="center" vertical="center" shrinkToFit="1"/>
      <protection locked="0"/>
    </xf>
    <xf numFmtId="0" fontId="8" fillId="0" borderId="0" xfId="6" applyFont="1" applyAlignment="1" applyProtection="1">
      <alignment vertical="center" shrinkToFit="1"/>
      <protection locked="0"/>
    </xf>
    <xf numFmtId="0" fontId="6" fillId="0" borderId="0" xfId="6" applyFont="1" applyAlignment="1" applyProtection="1">
      <alignment vertical="center" shrinkToFit="1"/>
      <protection locked="0"/>
    </xf>
    <xf numFmtId="0" fontId="8" fillId="0" borderId="0" xfId="6" applyFont="1" applyAlignment="1">
      <alignment horizontal="center" vertical="center" shrinkToFit="1"/>
    </xf>
    <xf numFmtId="0" fontId="8" fillId="0" borderId="0" xfId="6" applyFont="1" applyAlignment="1">
      <alignment horizontal="right" vertical="center" shrinkToFit="1"/>
    </xf>
    <xf numFmtId="0" fontId="6" fillId="0" borderId="0" xfId="6" applyFont="1"/>
    <xf numFmtId="0" fontId="6" fillId="0" borderId="0" xfId="0" applyFont="1"/>
    <xf numFmtId="0" fontId="6" fillId="0" borderId="0" xfId="6" applyFont="1" applyAlignment="1">
      <alignment horizontal="center"/>
    </xf>
    <xf numFmtId="0" fontId="8" fillId="0" borderId="0" xfId="6" applyFont="1" applyAlignment="1">
      <alignment horizontal="right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6" applyFont="1" applyProtection="1">
      <protection locked="0"/>
    </xf>
    <xf numFmtId="0" fontId="6" fillId="0" borderId="0" xfId="6" applyFont="1" applyAlignment="1" applyProtection="1">
      <alignment horizontal="center"/>
      <protection locked="0"/>
    </xf>
    <xf numFmtId="0" fontId="6" fillId="0" borderId="0" xfId="6" applyFont="1" applyAlignment="1" applyProtection="1">
      <alignment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0" fillId="0" borderId="0" xfId="6" applyFont="1" applyAlignment="1" applyProtection="1">
      <alignment vertical="center"/>
      <protection locked="0"/>
    </xf>
    <xf numFmtId="0" fontId="11" fillId="0" borderId="0" xfId="6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6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49" fontId="17" fillId="0" borderId="0" xfId="6" applyNumberFormat="1" applyFont="1" applyAlignment="1">
      <alignment horizontal="center" vertical="center"/>
    </xf>
    <xf numFmtId="0" fontId="6" fillId="0" borderId="0" xfId="6" applyFont="1" applyAlignment="1">
      <alignment horizontal="right" vertical="center" shrinkToFit="1"/>
    </xf>
    <xf numFmtId="0" fontId="6" fillId="0" borderId="0" xfId="6" applyFont="1" applyAlignment="1">
      <alignment horizontal="left" vertical="center"/>
    </xf>
    <xf numFmtId="0" fontId="11" fillId="0" borderId="0" xfId="6" applyFont="1" applyAlignment="1">
      <alignment horizontal="left"/>
    </xf>
    <xf numFmtId="0" fontId="6" fillId="0" borderId="0" xfId="6" applyFont="1" applyAlignment="1" applyProtection="1">
      <alignment horizontal="left" vertical="center"/>
      <protection locked="0"/>
    </xf>
    <xf numFmtId="0" fontId="8" fillId="0" borderId="0" xfId="0" applyFont="1" applyAlignment="1">
      <alignment shrinkToFit="1"/>
    </xf>
    <xf numFmtId="0" fontId="8" fillId="0" borderId="0" xfId="0" applyFont="1"/>
    <xf numFmtId="0" fontId="8" fillId="3" borderId="0" xfId="0" applyFont="1" applyFill="1"/>
    <xf numFmtId="49" fontId="2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3" fillId="0" borderId="0" xfId="6" applyFont="1" applyProtection="1">
      <protection locked="0"/>
    </xf>
    <xf numFmtId="0" fontId="13" fillId="0" borderId="0" xfId="6" applyFont="1" applyAlignment="1" applyProtection="1">
      <alignment vertical="top" shrinkToFit="1"/>
      <protection locked="0"/>
    </xf>
    <xf numFmtId="0" fontId="6" fillId="0" borderId="11" xfId="6" applyFont="1" applyBorder="1" applyAlignment="1" applyProtection="1">
      <alignment horizontal="center" vertical="center"/>
      <protection locked="0"/>
    </xf>
    <xf numFmtId="0" fontId="10" fillId="0" borderId="0" xfId="6" applyFont="1" applyAlignment="1" applyProtection="1">
      <alignment horizontal="center" vertical="center"/>
      <protection locked="0"/>
    </xf>
    <xf numFmtId="0" fontId="8" fillId="0" borderId="18" xfId="6" applyFont="1" applyBorder="1" applyAlignment="1" applyProtection="1">
      <alignment horizontal="center" vertical="center" shrinkToFit="1"/>
      <protection locked="0"/>
    </xf>
    <xf numFmtId="0" fontId="22" fillId="0" borderId="0" xfId="6" applyFont="1" applyAlignment="1" applyProtection="1">
      <alignment vertical="center" wrapText="1"/>
      <protection locked="0"/>
    </xf>
    <xf numFmtId="0" fontId="18" fillId="0" borderId="0" xfId="6" applyFont="1" applyAlignment="1" applyProtection="1">
      <alignment vertical="center" wrapText="1"/>
      <protection locked="0"/>
    </xf>
    <xf numFmtId="0" fontId="8" fillId="0" borderId="0" xfId="6" applyFont="1" applyAlignment="1" applyProtection="1">
      <alignment shrinkToFit="1"/>
      <protection locked="0"/>
    </xf>
    <xf numFmtId="0" fontId="8" fillId="0" borderId="13" xfId="6" applyFont="1" applyBorder="1" applyAlignment="1" applyProtection="1">
      <alignment vertical="center" shrinkToFit="1"/>
      <protection locked="0"/>
    </xf>
    <xf numFmtId="0" fontId="8" fillId="0" borderId="18" xfId="6" applyFont="1" applyBorder="1" applyAlignment="1" applyProtection="1">
      <alignment vertical="center" shrinkToFit="1"/>
      <protection locked="0"/>
    </xf>
    <xf numFmtId="0" fontId="8" fillId="0" borderId="11" xfId="6" applyFont="1" applyBorder="1" applyAlignment="1" applyProtection="1">
      <alignment vertical="center" shrinkToFit="1"/>
      <protection locked="0"/>
    </xf>
    <xf numFmtId="0" fontId="8" fillId="0" borderId="2" xfId="6" applyFont="1" applyBorder="1" applyAlignment="1" applyProtection="1">
      <alignment vertical="center" shrinkToFit="1"/>
      <protection locked="0"/>
    </xf>
    <xf numFmtId="0" fontId="8" fillId="0" borderId="17" xfId="6" applyFont="1" applyBorder="1" applyAlignment="1" applyProtection="1">
      <alignment vertical="center" shrinkToFit="1"/>
      <protection locked="0"/>
    </xf>
    <xf numFmtId="0" fontId="6" fillId="4" borderId="13" xfId="6" applyFont="1" applyFill="1" applyBorder="1" applyAlignment="1" applyProtection="1">
      <alignment horizontal="center" vertical="center"/>
      <protection locked="0"/>
    </xf>
    <xf numFmtId="0" fontId="10" fillId="4" borderId="2" xfId="6" applyFont="1" applyFill="1" applyBorder="1" applyAlignment="1" applyProtection="1">
      <alignment horizontal="center" vertical="center"/>
      <protection locked="0"/>
    </xf>
    <xf numFmtId="0" fontId="6" fillId="0" borderId="0" xfId="6" applyFont="1" applyAlignment="1">
      <alignment vertical="center" wrapText="1" shrinkToFit="1"/>
    </xf>
    <xf numFmtId="14" fontId="6" fillId="0" borderId="1" xfId="6" applyNumberFormat="1" applyFont="1" applyBorder="1" applyAlignment="1" applyProtection="1">
      <alignment horizontal="center" vertical="center" shrinkToFit="1"/>
      <protection locked="0"/>
    </xf>
    <xf numFmtId="14" fontId="6" fillId="0" borderId="10" xfId="6" applyNumberFormat="1" applyFont="1" applyBorder="1" applyAlignment="1" applyProtection="1">
      <alignment horizontal="center" vertical="center" shrinkToFit="1"/>
      <protection locked="0"/>
    </xf>
    <xf numFmtId="0" fontId="8" fillId="0" borderId="1" xfId="6" applyFont="1" applyBorder="1" applyAlignment="1" applyProtection="1">
      <alignment horizontal="center" vertical="center" shrinkToFit="1"/>
      <protection locked="0"/>
    </xf>
    <xf numFmtId="0" fontId="17" fillId="0" borderId="0" xfId="6" applyFont="1" applyAlignment="1">
      <alignment vertical="center" wrapText="1"/>
    </xf>
    <xf numFmtId="0" fontId="10" fillId="0" borderId="0" xfId="6" applyFont="1" applyAlignment="1">
      <alignment vertical="center" wrapText="1"/>
    </xf>
    <xf numFmtId="0" fontId="6" fillId="0" borderId="7" xfId="6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/>
    <xf numFmtId="0" fontId="6" fillId="0" borderId="21" xfId="0" applyFont="1" applyBorder="1" applyAlignment="1">
      <alignment horizontal="center" vertical="center"/>
    </xf>
    <xf numFmtId="0" fontId="6" fillId="0" borderId="21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24" xfId="6" applyFont="1" applyBorder="1" applyAlignment="1">
      <alignment horizontal="center" vertical="center" shrinkToFit="1"/>
    </xf>
    <xf numFmtId="0" fontId="6" fillId="0" borderId="3" xfId="6" applyFont="1" applyBorder="1" applyAlignment="1">
      <alignment horizontal="center" vertical="center" shrinkToFit="1"/>
    </xf>
    <xf numFmtId="0" fontId="6" fillId="0" borderId="1" xfId="6" applyFont="1" applyBorder="1" applyAlignment="1" applyProtection="1">
      <alignment vertical="center" shrinkToFit="1"/>
      <protection locked="0"/>
    </xf>
    <xf numFmtId="0" fontId="6" fillId="0" borderId="4" xfId="6" applyFont="1" applyBorder="1" applyAlignment="1" applyProtection="1">
      <alignment horizontal="center" vertical="center" shrinkToFit="1"/>
      <protection locked="0"/>
    </xf>
    <xf numFmtId="0" fontId="6" fillId="0" borderId="23" xfId="6" applyFont="1" applyBorder="1" applyAlignment="1" applyProtection="1">
      <alignment horizontal="center" vertical="center" shrinkToFit="1"/>
      <protection locked="0"/>
    </xf>
    <xf numFmtId="0" fontId="6" fillId="0" borderId="2" xfId="6" applyFont="1" applyBorder="1" applyAlignment="1" applyProtection="1">
      <alignment horizontal="center" vertical="center" shrinkToFit="1"/>
      <protection locked="0"/>
    </xf>
    <xf numFmtId="0" fontId="6" fillId="0" borderId="24" xfId="6" applyFont="1" applyBorder="1" applyAlignment="1" applyProtection="1">
      <alignment horizontal="center" vertical="center" shrinkToFit="1"/>
      <protection locked="0"/>
    </xf>
    <xf numFmtId="0" fontId="6" fillId="0" borderId="4" xfId="6" applyFont="1" applyBorder="1" applyAlignment="1" applyProtection="1">
      <alignment horizontal="center" vertical="center"/>
      <protection locked="0"/>
    </xf>
    <xf numFmtId="0" fontId="11" fillId="0" borderId="1" xfId="6" applyFont="1" applyBorder="1" applyAlignment="1" applyProtection="1">
      <alignment horizontal="center" vertical="center"/>
      <protection locked="0"/>
    </xf>
    <xf numFmtId="0" fontId="8" fillId="0" borderId="1" xfId="6" applyFont="1" applyBorder="1" applyAlignment="1" applyProtection="1">
      <alignment horizontal="center" vertical="center"/>
      <protection locked="0"/>
    </xf>
    <xf numFmtId="0" fontId="8" fillId="0" borderId="13" xfId="6" applyFont="1" applyBorder="1" applyAlignment="1" applyProtection="1">
      <alignment horizontal="center" vertical="center" shrinkToFit="1"/>
      <protection locked="0"/>
    </xf>
    <xf numFmtId="0" fontId="8" fillId="0" borderId="2" xfId="6" applyFont="1" applyBorder="1" applyAlignment="1" applyProtection="1">
      <alignment horizontal="center" vertical="center" shrinkToFit="1"/>
      <protection locked="0"/>
    </xf>
    <xf numFmtId="0" fontId="8" fillId="0" borderId="11" xfId="6" applyFont="1" applyBorder="1" applyAlignment="1" applyProtection="1">
      <alignment horizontal="center" vertical="center" shrinkToFit="1"/>
      <protection locked="0"/>
    </xf>
    <xf numFmtId="0" fontId="8" fillId="0" borderId="17" xfId="6" applyFont="1" applyBorder="1" applyAlignment="1" applyProtection="1">
      <alignment horizontal="center" vertical="center" shrinkToFit="1"/>
      <protection locked="0"/>
    </xf>
    <xf numFmtId="14" fontId="6" fillId="0" borderId="26" xfId="6" applyNumberFormat="1" applyFont="1" applyBorder="1" applyAlignment="1" applyProtection="1">
      <alignment horizontal="center" vertical="center" shrinkToFit="1"/>
      <protection locked="0"/>
    </xf>
    <xf numFmtId="0" fontId="8" fillId="0" borderId="9" xfId="6" applyFont="1" applyBorder="1" applyAlignment="1" applyProtection="1">
      <alignment horizontal="right"/>
      <protection locked="0"/>
    </xf>
    <xf numFmtId="0" fontId="10" fillId="0" borderId="0" xfId="6" applyFont="1" applyAlignment="1">
      <alignment wrapText="1"/>
    </xf>
    <xf numFmtId="0" fontId="5" fillId="0" borderId="0" xfId="0" applyFont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6" applyFont="1" applyAlignment="1" applyProtection="1">
      <alignment horizontal="center" vertical="center"/>
      <protection locked="0"/>
    </xf>
    <xf numFmtId="0" fontId="10" fillId="0" borderId="0" xfId="6" applyFont="1" applyAlignment="1" applyProtection="1">
      <alignment horizontal="center" vertical="center" shrinkToFit="1"/>
      <protection locked="0"/>
    </xf>
    <xf numFmtId="0" fontId="10" fillId="0" borderId="0" xfId="6" applyFont="1" applyAlignment="1" applyProtection="1">
      <alignment horizontal="left" vertical="center"/>
      <protection locked="0"/>
    </xf>
    <xf numFmtId="0" fontId="10" fillId="0" borderId="0" xfId="6" applyFont="1" applyAlignment="1" applyProtection="1">
      <alignment vertical="center" shrinkToFit="1"/>
      <protection locked="0"/>
    </xf>
    <xf numFmtId="0" fontId="6" fillId="0" borderId="0" xfId="6" applyFont="1" applyAlignment="1" applyProtection="1">
      <alignment shrinkToFit="1"/>
      <protection locked="0"/>
    </xf>
    <xf numFmtId="0" fontId="12" fillId="0" borderId="0" xfId="6" applyFont="1" applyAlignment="1" applyProtection="1">
      <alignment shrinkToFit="1"/>
      <protection locked="0"/>
    </xf>
    <xf numFmtId="0" fontId="8" fillId="0" borderId="0" xfId="6" applyFont="1" applyAlignment="1" applyProtection="1">
      <alignment horizontal="center" vertical="center"/>
      <protection locked="0"/>
    </xf>
    <xf numFmtId="0" fontId="8" fillId="0" borderId="25" xfId="6" applyFont="1" applyBorder="1" applyAlignment="1" applyProtection="1">
      <alignment horizontal="center" vertical="center"/>
      <protection locked="0"/>
    </xf>
    <xf numFmtId="0" fontId="8" fillId="0" borderId="8" xfId="6" applyFont="1" applyBorder="1" applyAlignment="1" applyProtection="1">
      <alignment horizontal="center" vertical="center"/>
      <protection locked="0"/>
    </xf>
    <xf numFmtId="0" fontId="8" fillId="0" borderId="6" xfId="6" applyFont="1" applyBorder="1" applyAlignment="1" applyProtection="1">
      <alignment horizontal="center" vertical="center"/>
      <protection locked="0"/>
    </xf>
    <xf numFmtId="0" fontId="11" fillId="0" borderId="0" xfId="6" applyFont="1" applyAlignment="1">
      <alignment horizontal="center"/>
    </xf>
    <xf numFmtId="0" fontId="8" fillId="0" borderId="0" xfId="6" applyFont="1" applyAlignment="1">
      <alignment horizontal="right" vertical="center"/>
    </xf>
    <xf numFmtId="0" fontId="10" fillId="0" borderId="0" xfId="6" applyFont="1" applyAlignment="1">
      <alignment horizontal="right" vertical="center"/>
    </xf>
    <xf numFmtId="0" fontId="8" fillId="0" borderId="0" xfId="6" applyFont="1" applyAlignment="1">
      <alignment horizontal="left"/>
    </xf>
    <xf numFmtId="0" fontId="7" fillId="0" borderId="0" xfId="6" applyFont="1" applyAlignment="1">
      <alignment horizontal="center" shrinkToFit="1"/>
    </xf>
    <xf numFmtId="0" fontId="14" fillId="0" borderId="0" xfId="6" applyFont="1" applyAlignment="1">
      <alignment horizontal="center" shrinkToFit="1"/>
    </xf>
    <xf numFmtId="0" fontId="7" fillId="0" borderId="0" xfId="6" applyFont="1" applyAlignment="1">
      <alignment horizontal="center" vertical="top"/>
    </xf>
    <xf numFmtId="0" fontId="7" fillId="0" borderId="0" xfId="6" applyFont="1" applyAlignment="1">
      <alignment vertical="top"/>
    </xf>
    <xf numFmtId="0" fontId="8" fillId="0" borderId="0" xfId="6" applyFont="1" applyAlignment="1">
      <alignment horizontal="right" shrinkToFit="1"/>
    </xf>
    <xf numFmtId="0" fontId="17" fillId="0" borderId="0" xfId="6" applyFont="1" applyAlignment="1">
      <alignment horizontal="center" vertical="center" wrapText="1"/>
    </xf>
    <xf numFmtId="0" fontId="14" fillId="0" borderId="0" xfId="6" applyFont="1" applyAlignment="1">
      <alignment vertical="center"/>
    </xf>
    <xf numFmtId="0" fontId="11" fillId="0" borderId="0" xfId="6" applyFont="1" applyAlignment="1">
      <alignment vertical="center" wrapText="1" shrinkToFit="1"/>
    </xf>
    <xf numFmtId="0" fontId="10" fillId="0" borderId="0" xfId="6" applyFont="1" applyAlignment="1">
      <alignment horizontal="center" vertical="center" shrinkToFit="1"/>
    </xf>
    <xf numFmtId="0" fontId="7" fillId="0" borderId="0" xfId="6" applyFont="1"/>
    <xf numFmtId="0" fontId="9" fillId="0" borderId="0" xfId="6" applyFont="1" applyAlignment="1">
      <alignment horizontal="center" vertical="center"/>
    </xf>
    <xf numFmtId="0" fontId="8" fillId="0" borderId="8" xfId="6" applyFont="1" applyBorder="1" applyAlignment="1" applyProtection="1">
      <alignment vertical="center"/>
      <protection locked="0"/>
    </xf>
    <xf numFmtId="0" fontId="11" fillId="0" borderId="0" xfId="6" applyFont="1" applyAlignment="1" applyProtection="1">
      <alignment vertical="center"/>
      <protection locked="0"/>
    </xf>
    <xf numFmtId="0" fontId="25" fillId="0" borderId="0" xfId="0" applyFont="1"/>
    <xf numFmtId="0" fontId="17" fillId="0" borderId="0" xfId="0" applyFont="1"/>
    <xf numFmtId="0" fontId="8" fillId="4" borderId="1" xfId="6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>
      <alignment horizontal="center" vertical="center" shrinkToFit="1"/>
    </xf>
    <xf numFmtId="0" fontId="8" fillId="7" borderId="0" xfId="6" applyFont="1" applyFill="1"/>
    <xf numFmtId="0" fontId="8" fillId="7" borderId="0" xfId="6" applyFont="1" applyFill="1" applyAlignment="1">
      <alignment horizontal="center"/>
    </xf>
    <xf numFmtId="0" fontId="15" fillId="7" borderId="0" xfId="6" applyFont="1" applyFill="1" applyAlignment="1">
      <alignment shrinkToFit="1"/>
    </xf>
    <xf numFmtId="0" fontId="6" fillId="7" borderId="0" xfId="6" applyFont="1" applyFill="1" applyAlignment="1">
      <alignment vertical="center" shrinkToFit="1"/>
    </xf>
    <xf numFmtId="0" fontId="16" fillId="7" borderId="0" xfId="6" applyFont="1" applyFill="1" applyAlignment="1">
      <alignment horizontal="left" vertical="center" wrapText="1"/>
    </xf>
    <xf numFmtId="0" fontId="6" fillId="7" borderId="0" xfId="6" applyFont="1" applyFill="1" applyAlignment="1">
      <alignment horizontal="center" vertical="center" shrinkToFit="1"/>
    </xf>
    <xf numFmtId="0" fontId="7" fillId="7" borderId="0" xfId="6" applyFont="1" applyFill="1" applyAlignment="1">
      <alignment vertical="center" shrinkToFit="1"/>
    </xf>
    <xf numFmtId="0" fontId="8" fillId="7" borderId="0" xfId="6" applyFont="1" applyFill="1" applyAlignment="1">
      <alignment horizontal="center" vertical="center" wrapText="1"/>
    </xf>
    <xf numFmtId="0" fontId="6" fillId="7" borderId="0" xfId="6" applyFont="1" applyFill="1" applyAlignment="1" applyProtection="1">
      <alignment horizontal="center" vertical="center"/>
      <protection locked="0"/>
    </xf>
    <xf numFmtId="0" fontId="8" fillId="7" borderId="0" xfId="6" applyFont="1" applyFill="1" applyAlignment="1">
      <alignment vertical="center"/>
    </xf>
    <xf numFmtId="0" fontId="8" fillId="7" borderId="0" xfId="6" applyFont="1" applyFill="1" applyAlignment="1">
      <alignment horizontal="center" vertical="center"/>
    </xf>
    <xf numFmtId="0" fontId="8" fillId="7" borderId="0" xfId="6" applyFont="1" applyFill="1" applyAlignment="1" applyProtection="1">
      <alignment horizontal="right" vertical="center"/>
      <protection locked="0"/>
    </xf>
    <xf numFmtId="0" fontId="11" fillId="7" borderId="0" xfId="6" applyFont="1" applyFill="1" applyAlignment="1" applyProtection="1">
      <alignment vertical="center" wrapText="1"/>
      <protection locked="0"/>
    </xf>
    <xf numFmtId="0" fontId="5" fillId="7" borderId="0" xfId="0" applyFont="1" applyFill="1" applyAlignment="1" applyProtection="1">
      <alignment vertical="center" shrinkToFit="1"/>
      <protection locked="0"/>
    </xf>
    <xf numFmtId="0" fontId="11" fillId="7" borderId="0" xfId="6" applyFont="1" applyFill="1" applyAlignment="1">
      <alignment horizontal="center" vertical="center" wrapText="1"/>
    </xf>
    <xf numFmtId="0" fontId="8" fillId="7" borderId="0" xfId="6" applyFont="1" applyFill="1" applyAlignment="1" applyProtection="1">
      <alignment vertical="center" shrinkToFit="1"/>
      <protection locked="0"/>
    </xf>
    <xf numFmtId="0" fontId="6" fillId="7" borderId="0" xfId="6" applyFont="1" applyFill="1" applyAlignment="1" applyProtection="1">
      <alignment horizontal="center" vertical="center" shrinkToFit="1"/>
      <protection locked="0"/>
    </xf>
    <xf numFmtId="49" fontId="6" fillId="7" borderId="0" xfId="6" applyNumberFormat="1" applyFont="1" applyFill="1" applyAlignment="1" applyProtection="1">
      <alignment horizontal="center" vertical="center" shrinkToFit="1"/>
      <protection locked="0"/>
    </xf>
    <xf numFmtId="0" fontId="6" fillId="7" borderId="0" xfId="6" applyFont="1" applyFill="1" applyAlignment="1" applyProtection="1">
      <alignment vertical="center" shrinkToFit="1"/>
      <protection locked="0"/>
    </xf>
    <xf numFmtId="0" fontId="8" fillId="0" borderId="0" xfId="6" applyFont="1" applyAlignment="1" applyProtection="1">
      <alignment horizontal="left" vertical="center"/>
      <protection locked="0"/>
    </xf>
    <xf numFmtId="0" fontId="8" fillId="0" borderId="0" xfId="6" applyFont="1" applyAlignment="1" applyProtection="1">
      <alignment horizontal="left" vertical="center" shrinkToFit="1"/>
      <protection locked="0"/>
    </xf>
    <xf numFmtId="0" fontId="10" fillId="4" borderId="13" xfId="6" applyFont="1" applyFill="1" applyBorder="1" applyAlignment="1" applyProtection="1">
      <alignment horizontal="center" vertical="center" wrapText="1"/>
      <protection locked="0"/>
    </xf>
    <xf numFmtId="0" fontId="6" fillId="4" borderId="1" xfId="6" applyFont="1" applyFill="1" applyBorder="1" applyAlignment="1" applyProtection="1">
      <alignment horizontal="center" vertical="center" wrapText="1"/>
      <protection locked="0"/>
    </xf>
    <xf numFmtId="0" fontId="6" fillId="4" borderId="2" xfId="6" applyFont="1" applyFill="1" applyBorder="1" applyAlignment="1" applyProtection="1">
      <alignment horizontal="center" vertical="center" shrinkToFit="1"/>
      <protection locked="0"/>
    </xf>
    <xf numFmtId="0" fontId="6" fillId="4" borderId="1" xfId="6" applyFont="1" applyFill="1" applyBorder="1" applyAlignment="1" applyProtection="1">
      <alignment horizontal="center" vertical="center" shrinkToFit="1"/>
      <protection locked="0"/>
    </xf>
    <xf numFmtId="0" fontId="6" fillId="4" borderId="1" xfId="6" applyFont="1" applyFill="1" applyBorder="1" applyAlignment="1" applyProtection="1">
      <alignment horizontal="center" vertical="center"/>
      <protection locked="0"/>
    </xf>
    <xf numFmtId="0" fontId="8" fillId="4" borderId="13" xfId="6" applyFont="1" applyFill="1" applyBorder="1" applyAlignment="1" applyProtection="1">
      <alignment horizontal="center" vertical="center" shrinkToFit="1"/>
      <protection locked="0"/>
    </xf>
    <xf numFmtId="0" fontId="8" fillId="4" borderId="11" xfId="6" applyFont="1" applyFill="1" applyBorder="1" applyAlignment="1" applyProtection="1">
      <alignment horizontal="center" vertical="center" shrinkToFit="1"/>
      <protection locked="0"/>
    </xf>
    <xf numFmtId="0" fontId="8" fillId="4" borderId="18" xfId="6" applyFont="1" applyFill="1" applyBorder="1" applyAlignment="1" applyProtection="1">
      <alignment horizontal="center" vertical="center" shrinkToFit="1"/>
      <protection locked="0"/>
    </xf>
    <xf numFmtId="0" fontId="8" fillId="4" borderId="2" xfId="6" applyFont="1" applyFill="1" applyBorder="1" applyAlignment="1" applyProtection="1">
      <alignment horizontal="center" vertical="center" shrinkToFit="1"/>
      <protection locked="0"/>
    </xf>
    <xf numFmtId="0" fontId="8" fillId="4" borderId="17" xfId="6" applyFont="1" applyFill="1" applyBorder="1" applyAlignment="1" applyProtection="1">
      <alignment horizontal="center" vertical="center" shrinkToFit="1"/>
      <protection locked="0"/>
    </xf>
    <xf numFmtId="0" fontId="8" fillId="4" borderId="1" xfId="6" applyFont="1" applyFill="1" applyBorder="1" applyAlignment="1" applyProtection="1">
      <alignment horizontal="center" vertical="center" shrinkToFit="1"/>
      <protection locked="0"/>
    </xf>
    <xf numFmtId="0" fontId="8" fillId="4" borderId="14" xfId="6" applyFont="1" applyFill="1" applyBorder="1" applyAlignment="1" applyProtection="1">
      <alignment horizontal="center" vertical="center" shrinkToFit="1"/>
      <protection locked="0"/>
    </xf>
    <xf numFmtId="0" fontId="8" fillId="4" borderId="12" xfId="6" applyFont="1" applyFill="1" applyBorder="1" applyAlignment="1" applyProtection="1">
      <alignment horizontal="center" vertical="center" shrinkToFit="1"/>
      <protection locked="0"/>
    </xf>
    <xf numFmtId="0" fontId="8" fillId="4" borderId="7" xfId="6" applyFont="1" applyFill="1" applyBorder="1" applyAlignment="1" applyProtection="1">
      <alignment horizontal="center" vertical="center"/>
      <protection locked="0"/>
    </xf>
    <xf numFmtId="0" fontId="8" fillId="4" borderId="19" xfId="6" applyFont="1" applyFill="1" applyBorder="1" applyAlignment="1" applyProtection="1">
      <alignment horizontal="center" vertical="center" shrinkToFit="1"/>
      <protection locked="0"/>
    </xf>
    <xf numFmtId="0" fontId="8" fillId="4" borderId="3" xfId="6" applyFont="1" applyFill="1" applyBorder="1" applyAlignment="1" applyProtection="1">
      <alignment horizontal="center" vertical="center" shrinkToFit="1"/>
      <protection locked="0"/>
    </xf>
    <xf numFmtId="0" fontId="8" fillId="4" borderId="8" xfId="6" applyFont="1" applyFill="1" applyBorder="1" applyAlignment="1" applyProtection="1">
      <alignment horizontal="center" vertical="center" shrinkToFit="1"/>
      <protection locked="0"/>
    </xf>
    <xf numFmtId="0" fontId="8" fillId="4" borderId="7" xfId="6" applyFont="1" applyFill="1" applyBorder="1" applyAlignment="1" applyProtection="1">
      <alignment horizontal="center" vertical="center" shrinkToFit="1"/>
      <protection locked="0"/>
    </xf>
    <xf numFmtId="0" fontId="8" fillId="2" borderId="1" xfId="6" applyFont="1" applyFill="1" applyBorder="1" applyAlignment="1" applyProtection="1">
      <alignment horizontal="right" vertical="center"/>
      <protection locked="0"/>
    </xf>
    <xf numFmtId="0" fontId="8" fillId="2" borderId="1" xfId="6" applyFont="1" applyFill="1" applyBorder="1" applyAlignment="1" applyProtection="1">
      <alignment horizontal="center" vertical="center"/>
      <protection locked="0"/>
    </xf>
    <xf numFmtId="0" fontId="8" fillId="2" borderId="1" xfId="6" applyFont="1" applyFill="1" applyBorder="1" applyAlignment="1" applyProtection="1">
      <alignment horizontal="center" vertical="center" shrinkToFit="1"/>
      <protection locked="0"/>
    </xf>
    <xf numFmtId="0" fontId="11" fillId="4" borderId="1" xfId="6" applyFont="1" applyFill="1" applyBorder="1" applyAlignment="1" applyProtection="1">
      <alignment horizontal="center" vertical="center" shrinkToFit="1"/>
      <protection locked="0"/>
    </xf>
    <xf numFmtId="0" fontId="11" fillId="0" borderId="0" xfId="6" applyFont="1" applyAlignment="1" applyProtection="1">
      <alignment horizontal="right" vertical="center"/>
      <protection locked="0"/>
    </xf>
    <xf numFmtId="0" fontId="8" fillId="0" borderId="21" xfId="6" applyFont="1" applyBorder="1" applyProtection="1">
      <protection locked="0"/>
    </xf>
    <xf numFmtId="0" fontId="8" fillId="0" borderId="5" xfId="6" applyFont="1" applyBorder="1" applyProtection="1">
      <protection locked="0"/>
    </xf>
    <xf numFmtId="0" fontId="11" fillId="0" borderId="0" xfId="6" applyFont="1" applyProtection="1">
      <protection locked="0"/>
    </xf>
    <xf numFmtId="0" fontId="6" fillId="0" borderId="0" xfId="6" applyFont="1" applyAlignment="1" applyProtection="1">
      <alignment vertical="center" wrapText="1"/>
      <protection locked="0"/>
    </xf>
    <xf numFmtId="0" fontId="6" fillId="0" borderId="2" xfId="6" applyFont="1" applyBorder="1" applyAlignment="1" applyProtection="1">
      <alignment vertical="center" shrinkToFit="1"/>
      <protection locked="0"/>
    </xf>
    <xf numFmtId="0" fontId="6" fillId="0" borderId="17" xfId="6" applyFont="1" applyBorder="1" applyAlignment="1" applyProtection="1">
      <alignment vertical="center" shrinkToFit="1"/>
      <protection locked="0"/>
    </xf>
    <xf numFmtId="0" fontId="7" fillId="0" borderId="4" xfId="6" applyFont="1" applyBorder="1" applyAlignment="1" applyProtection="1">
      <alignment vertical="center" shrinkToFit="1"/>
      <protection locked="0"/>
    </xf>
    <xf numFmtId="0" fontId="7" fillId="0" borderId="0" xfId="6" applyFont="1" applyAlignment="1" applyProtection="1">
      <alignment vertical="center" shrinkToFit="1"/>
      <protection locked="0"/>
    </xf>
    <xf numFmtId="0" fontId="10" fillId="4" borderId="1" xfId="6" applyFont="1" applyFill="1" applyBorder="1" applyAlignment="1" applyProtection="1">
      <alignment horizontal="center" vertical="center" wrapText="1"/>
      <protection locked="0"/>
    </xf>
    <xf numFmtId="0" fontId="14" fillId="4" borderId="1" xfId="6" applyFont="1" applyFill="1" applyBorder="1" applyAlignment="1" applyProtection="1">
      <alignment horizontal="center" vertical="center" wrapText="1"/>
      <protection locked="0"/>
    </xf>
    <xf numFmtId="0" fontId="8" fillId="4" borderId="1" xfId="6" applyFont="1" applyFill="1" applyBorder="1" applyAlignment="1" applyProtection="1">
      <alignment horizontal="center" vertical="center" wrapText="1"/>
      <protection locked="0"/>
    </xf>
    <xf numFmtId="0" fontId="11" fillId="4" borderId="1" xfId="6" applyFont="1" applyFill="1" applyBorder="1" applyAlignment="1" applyProtection="1">
      <alignment horizontal="center" vertical="center" wrapText="1"/>
      <protection locked="0"/>
    </xf>
    <xf numFmtId="0" fontId="18" fillId="4" borderId="1" xfId="6" applyFont="1" applyFill="1" applyBorder="1" applyAlignment="1" applyProtection="1">
      <alignment vertical="center" wrapText="1"/>
      <protection locked="0"/>
    </xf>
    <xf numFmtId="0" fontId="8" fillId="0" borderId="0" xfId="6" applyFont="1" applyAlignment="1" applyProtection="1">
      <alignment vertical="center" wrapText="1"/>
      <protection locked="0"/>
    </xf>
    <xf numFmtId="14" fontId="6" fillId="4" borderId="1" xfId="6" applyNumberFormat="1" applyFont="1" applyFill="1" applyBorder="1" applyAlignment="1" applyProtection="1">
      <alignment horizontal="center" vertical="center" shrinkToFit="1"/>
      <protection locked="0"/>
    </xf>
    <xf numFmtId="0" fontId="6" fillId="4" borderId="1" xfId="6" applyFont="1" applyFill="1" applyBorder="1" applyAlignment="1" applyProtection="1">
      <alignment vertical="center"/>
      <protection locked="0"/>
    </xf>
    <xf numFmtId="0" fontId="8" fillId="4" borderId="13" xfId="6" applyFont="1" applyFill="1" applyBorder="1" applyAlignment="1" applyProtection="1">
      <alignment vertical="center" shrinkToFit="1"/>
      <protection locked="0"/>
    </xf>
    <xf numFmtId="0" fontId="8" fillId="4" borderId="11" xfId="6" applyFont="1" applyFill="1" applyBorder="1" applyAlignment="1" applyProtection="1">
      <alignment vertical="center" shrinkToFit="1"/>
      <protection locked="0"/>
    </xf>
    <xf numFmtId="0" fontId="6" fillId="4" borderId="1" xfId="6" applyFont="1" applyFill="1" applyBorder="1" applyAlignment="1" applyProtection="1">
      <alignment vertical="center" shrinkToFit="1"/>
      <protection locked="0"/>
    </xf>
    <xf numFmtId="0" fontId="6" fillId="4" borderId="7" xfId="6" applyFont="1" applyFill="1" applyBorder="1" applyAlignment="1" applyProtection="1">
      <alignment horizontal="center" vertical="center" wrapText="1"/>
      <protection locked="0"/>
    </xf>
    <xf numFmtId="0" fontId="6" fillId="0" borderId="0" xfId="6" applyFont="1" applyAlignment="1" applyProtection="1">
      <alignment horizontal="center" vertical="center" wrapText="1"/>
      <protection locked="0"/>
    </xf>
    <xf numFmtId="0" fontId="6" fillId="2" borderId="17" xfId="6" applyFont="1" applyFill="1" applyBorder="1" applyAlignment="1" applyProtection="1">
      <alignment horizontal="center" vertical="center" shrinkToFit="1"/>
      <protection locked="0"/>
    </xf>
    <xf numFmtId="0" fontId="8" fillId="2" borderId="1" xfId="6" applyFont="1" applyFill="1" applyBorder="1" applyAlignment="1">
      <alignment horizontal="center" vertical="center" shrinkToFit="1"/>
    </xf>
    <xf numFmtId="0" fontId="6" fillId="2" borderId="1" xfId="6" applyFont="1" applyFill="1" applyBorder="1" applyAlignment="1">
      <alignment vertical="center" shrinkToFit="1"/>
    </xf>
    <xf numFmtId="0" fontId="6" fillId="2" borderId="4" xfId="6" applyFont="1" applyFill="1" applyBorder="1" applyAlignment="1">
      <alignment vertical="center" shrinkToFit="1"/>
    </xf>
    <xf numFmtId="0" fontId="8" fillId="2" borderId="1" xfId="6" applyFont="1" applyFill="1" applyBorder="1" applyAlignment="1">
      <alignment vertical="center"/>
    </xf>
    <xf numFmtId="0" fontId="8" fillId="2" borderId="1" xfId="6" applyFont="1" applyFill="1" applyBorder="1" applyAlignment="1">
      <alignment vertical="center" wrapText="1"/>
    </xf>
    <xf numFmtId="0" fontId="26" fillId="4" borderId="1" xfId="6" applyFont="1" applyFill="1" applyBorder="1" applyAlignment="1" applyProtection="1">
      <alignment horizontal="center" vertical="center" wrapText="1"/>
      <protection locked="0"/>
    </xf>
    <xf numFmtId="0" fontId="6" fillId="4" borderId="1" xfId="6" applyFont="1" applyFill="1" applyBorder="1" applyAlignment="1" applyProtection="1">
      <alignment horizontal="left" vertical="center" wrapText="1"/>
      <protection locked="0"/>
    </xf>
    <xf numFmtId="0" fontId="6" fillId="0" borderId="2" xfId="6" applyFont="1" applyBorder="1" applyAlignment="1" applyProtection="1">
      <alignment horizontal="left" vertical="center"/>
      <protection locked="0"/>
    </xf>
    <xf numFmtId="0" fontId="6" fillId="0" borderId="3" xfId="6" applyFont="1" applyBorder="1" applyAlignment="1" applyProtection="1">
      <alignment horizontal="left" vertical="center"/>
      <protection locked="0"/>
    </xf>
    <xf numFmtId="0" fontId="18" fillId="0" borderId="0" xfId="0" applyFont="1"/>
    <xf numFmtId="0" fontId="6" fillId="4" borderId="13" xfId="6" applyFont="1" applyFill="1" applyBorder="1" applyAlignment="1" applyProtection="1">
      <alignment horizontal="left" vertical="center"/>
      <protection locked="0"/>
    </xf>
    <xf numFmtId="0" fontId="6" fillId="4" borderId="11" xfId="6" applyFont="1" applyFill="1" applyBorder="1" applyAlignment="1" applyProtection="1">
      <alignment horizontal="left" vertical="center"/>
      <protection locked="0"/>
    </xf>
    <xf numFmtId="0" fontId="6" fillId="4" borderId="13" xfId="6" applyFont="1" applyFill="1" applyBorder="1" applyAlignment="1" applyProtection="1">
      <alignment horizontal="left" vertical="center" shrinkToFit="1"/>
      <protection locked="0"/>
    </xf>
    <xf numFmtId="0" fontId="6" fillId="4" borderId="11" xfId="6" applyFont="1" applyFill="1" applyBorder="1" applyAlignment="1" applyProtection="1">
      <alignment horizontal="left" vertical="center" shrinkToFit="1"/>
      <protection locked="0"/>
    </xf>
    <xf numFmtId="0" fontId="6" fillId="0" borderId="1" xfId="6" applyFont="1" applyBorder="1" applyAlignment="1" applyProtection="1">
      <alignment horizontal="left" vertical="center"/>
      <protection locked="0"/>
    </xf>
    <xf numFmtId="0" fontId="6" fillId="0" borderId="20" xfId="6" applyFont="1" applyBorder="1" applyAlignment="1" applyProtection="1">
      <alignment horizontal="left" vertical="center" shrinkToFit="1"/>
      <protection locked="0"/>
    </xf>
    <xf numFmtId="0" fontId="6" fillId="0" borderId="11" xfId="6" applyFont="1" applyBorder="1" applyAlignment="1" applyProtection="1">
      <alignment horizontal="left" vertical="center" shrinkToFit="1"/>
      <protection locked="0"/>
    </xf>
    <xf numFmtId="49" fontId="6" fillId="0" borderId="13" xfId="6" applyNumberFormat="1" applyFont="1" applyBorder="1" applyAlignment="1" applyProtection="1">
      <alignment horizontal="left" vertical="center" shrinkToFit="1"/>
      <protection locked="0"/>
    </xf>
    <xf numFmtId="49" fontId="6" fillId="0" borderId="18" xfId="6" applyNumberFormat="1" applyFont="1" applyBorder="1" applyAlignment="1" applyProtection="1">
      <alignment horizontal="left" vertical="center" shrinkToFit="1"/>
      <protection locked="0"/>
    </xf>
    <xf numFmtId="0" fontId="6" fillId="0" borderId="22" xfId="6" applyFont="1" applyBorder="1" applyAlignment="1" applyProtection="1">
      <alignment horizontal="left" vertical="center" shrinkToFit="1"/>
      <protection locked="0"/>
    </xf>
    <xf numFmtId="0" fontId="6" fillId="0" borderId="12" xfId="6" applyFont="1" applyBorder="1" applyAlignment="1" applyProtection="1">
      <alignment horizontal="left" vertical="center" shrinkToFit="1"/>
      <protection locked="0"/>
    </xf>
    <xf numFmtId="49" fontId="6" fillId="0" borderId="14" xfId="6" applyNumberFormat="1" applyFont="1" applyBorder="1" applyAlignment="1" applyProtection="1">
      <alignment horizontal="left" vertical="center" shrinkToFit="1"/>
      <protection locked="0"/>
    </xf>
    <xf numFmtId="49" fontId="6" fillId="0" borderId="19" xfId="6" applyNumberFormat="1" applyFont="1" applyBorder="1" applyAlignment="1" applyProtection="1">
      <alignment horizontal="left" vertical="center" shrinkToFit="1"/>
      <protection locked="0"/>
    </xf>
    <xf numFmtId="0" fontId="6" fillId="0" borderId="7" xfId="6" applyFont="1" applyBorder="1" applyAlignment="1" applyProtection="1">
      <alignment horizontal="left" vertical="center"/>
      <protection locked="0"/>
    </xf>
    <xf numFmtId="0" fontId="8" fillId="2" borderId="1" xfId="6" applyFont="1" applyFill="1" applyBorder="1" applyAlignment="1">
      <alignment horizontal="right" vertical="center"/>
    </xf>
    <xf numFmtId="0" fontId="6" fillId="4" borderId="1" xfId="6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center" vertical="center" wrapText="1" shrinkToFit="1"/>
    </xf>
    <xf numFmtId="0" fontId="6" fillId="4" borderId="1" xfId="6" applyFont="1" applyFill="1" applyBorder="1" applyAlignment="1">
      <alignment horizontal="center" vertical="center" shrinkToFit="1"/>
    </xf>
    <xf numFmtId="0" fontId="11" fillId="0" borderId="24" xfId="6" applyFont="1" applyBorder="1" applyAlignment="1" applyProtection="1">
      <alignment horizontal="center" vertical="center" wrapText="1"/>
      <protection locked="0"/>
    </xf>
    <xf numFmtId="0" fontId="6" fillId="0" borderId="24" xfId="6" applyFont="1" applyBorder="1" applyAlignment="1" applyProtection="1">
      <alignment horizontal="center" vertical="center" wrapText="1"/>
      <protection locked="0"/>
    </xf>
    <xf numFmtId="0" fontId="6" fillId="0" borderId="24" xfId="6" applyFont="1" applyBorder="1" applyAlignment="1" applyProtection="1">
      <alignment horizontal="center" vertical="center"/>
      <protection locked="0"/>
    </xf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6" fillId="0" borderId="2" xfId="6" applyFont="1" applyBorder="1" applyAlignment="1">
      <alignment horizontal="left" vertical="center" shrinkToFit="1"/>
    </xf>
    <xf numFmtId="0" fontId="6" fillId="2" borderId="26" xfId="6" applyFont="1" applyFill="1" applyBorder="1" applyAlignment="1" applyProtection="1">
      <alignment horizontal="center" vertical="center" shrinkToFit="1"/>
      <protection locked="0"/>
    </xf>
    <xf numFmtId="0" fontId="6" fillId="2" borderId="1" xfId="6" applyFont="1" applyFill="1" applyBorder="1" applyAlignment="1" applyProtection="1">
      <alignment horizontal="center" vertical="center" shrinkToFit="1"/>
      <protection locked="0"/>
    </xf>
    <xf numFmtId="0" fontId="6" fillId="2" borderId="2" xfId="6" applyFont="1" applyFill="1" applyBorder="1" applyAlignment="1" applyProtection="1">
      <alignment horizontal="center" vertical="center" shrinkToFit="1"/>
      <protection locked="0"/>
    </xf>
    <xf numFmtId="0" fontId="8" fillId="8" borderId="0" xfId="0" applyFont="1" applyFill="1" applyAlignment="1">
      <alignment shrinkToFit="1"/>
    </xf>
    <xf numFmtId="0" fontId="24" fillId="0" borderId="0" xfId="0" applyFont="1" applyAlignment="1">
      <alignment horizontal="center" vertical="center"/>
    </xf>
    <xf numFmtId="0" fontId="8" fillId="0" borderId="0" xfId="3" applyFont="1" applyAlignment="1">
      <alignment shrinkToFit="1"/>
    </xf>
    <xf numFmtId="0" fontId="8" fillId="0" borderId="0" xfId="3" applyFont="1"/>
    <xf numFmtId="0" fontId="24" fillId="8" borderId="0" xfId="0" applyFont="1" applyFill="1" applyAlignment="1">
      <alignment vertical="center" shrinkToFit="1"/>
    </xf>
    <xf numFmtId="0" fontId="8" fillId="6" borderId="0" xfId="0" applyFont="1" applyFill="1" applyAlignment="1">
      <alignment shrinkToFit="1"/>
    </xf>
    <xf numFmtId="0" fontId="8" fillId="9" borderId="0" xfId="0" applyFont="1" applyFill="1" applyAlignment="1">
      <alignment shrinkToFit="1"/>
    </xf>
    <xf numFmtId="0" fontId="24" fillId="9" borderId="0" xfId="0" applyFont="1" applyFill="1" applyAlignment="1">
      <alignment vertical="center" shrinkToFit="1"/>
    </xf>
    <xf numFmtId="0" fontId="24" fillId="8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8" fillId="5" borderId="0" xfId="3" applyFont="1" applyFill="1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6" fillId="2" borderId="6" xfId="6" applyFont="1" applyFill="1" applyBorder="1" applyAlignment="1">
      <alignment vertical="center" shrinkToFit="1"/>
    </xf>
    <xf numFmtId="0" fontId="6" fillId="0" borderId="0" xfId="6" applyFont="1" applyAlignment="1" applyProtection="1">
      <alignment horizontal="center" vertical="center" shrinkToFit="1"/>
      <protection locked="0"/>
    </xf>
    <xf numFmtId="0" fontId="8" fillId="0" borderId="0" xfId="6" applyFont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6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13" xfId="6" applyFont="1" applyFill="1" applyBorder="1" applyAlignment="1" applyProtection="1">
      <alignment horizontal="center" vertical="center" shrinkToFit="1"/>
      <protection locked="0"/>
    </xf>
    <xf numFmtId="0" fontId="8" fillId="2" borderId="15" xfId="6" applyFont="1" applyFill="1" applyBorder="1" applyAlignment="1" applyProtection="1">
      <alignment horizontal="center" vertical="center" shrinkToFit="1"/>
      <protection locked="0"/>
    </xf>
    <xf numFmtId="0" fontId="8" fillId="0" borderId="15" xfId="6" applyFont="1" applyBorder="1" applyAlignment="1" applyProtection="1">
      <alignment horizontal="center" vertical="center" shrinkToFit="1"/>
      <protection locked="0"/>
    </xf>
    <xf numFmtId="0" fontId="8" fillId="0" borderId="11" xfId="6" applyFont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8" fillId="2" borderId="2" xfId="6" applyFont="1" applyFill="1" applyBorder="1" applyAlignment="1" applyProtection="1">
      <alignment horizontal="center" vertical="center" shrinkToFit="1"/>
      <protection locked="0"/>
    </xf>
    <xf numFmtId="0" fontId="8" fillId="2" borderId="17" xfId="6" applyFont="1" applyFill="1" applyBorder="1" applyAlignment="1" applyProtection="1">
      <alignment horizontal="center" vertical="center" shrinkToFit="1"/>
      <protection locked="0"/>
    </xf>
    <xf numFmtId="0" fontId="8" fillId="2" borderId="20" xfId="6" applyFont="1" applyFill="1" applyBorder="1" applyAlignment="1" applyProtection="1">
      <alignment horizontal="center" vertical="center" shrinkToFit="1"/>
      <protection locked="0"/>
    </xf>
    <xf numFmtId="0" fontId="11" fillId="0" borderId="2" xfId="6" applyFont="1" applyBorder="1" applyAlignment="1" applyProtection="1">
      <alignment horizontal="center" vertical="center"/>
      <protection locked="0"/>
    </xf>
    <xf numFmtId="0" fontId="11" fillId="0" borderId="17" xfId="6" applyFont="1" applyBorder="1" applyAlignment="1" applyProtection="1">
      <alignment horizontal="center" vertical="center"/>
      <protection locked="0"/>
    </xf>
    <xf numFmtId="0" fontId="11" fillId="0" borderId="4" xfId="6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18" fillId="4" borderId="17" xfId="6" applyFont="1" applyFill="1" applyBorder="1" applyAlignment="1" applyProtection="1">
      <alignment horizontal="center" vertical="center" wrapText="1"/>
      <protection locked="0"/>
    </xf>
    <xf numFmtId="0" fontId="18" fillId="4" borderId="4" xfId="6" applyFont="1" applyFill="1" applyBorder="1" applyAlignment="1" applyProtection="1">
      <alignment horizontal="center" vertical="center" wrapText="1"/>
      <protection locked="0"/>
    </xf>
    <xf numFmtId="0" fontId="6" fillId="4" borderId="2" xfId="6" applyFont="1" applyFill="1" applyBorder="1" applyAlignment="1" applyProtection="1">
      <alignment horizontal="center" vertical="center" shrinkToFit="1"/>
      <protection locked="0"/>
    </xf>
    <xf numFmtId="0" fontId="6" fillId="4" borderId="17" xfId="6" applyFont="1" applyFill="1" applyBorder="1" applyAlignment="1" applyProtection="1">
      <alignment horizontal="center" vertical="center" shrinkToFit="1"/>
      <protection locked="0"/>
    </xf>
    <xf numFmtId="0" fontId="6" fillId="4" borderId="4" xfId="6" applyFont="1" applyFill="1" applyBorder="1" applyAlignment="1" applyProtection="1">
      <alignment horizontal="center" vertical="center" shrinkToFit="1"/>
      <protection locked="0"/>
    </xf>
    <xf numFmtId="0" fontId="8" fillId="4" borderId="14" xfId="6" applyFont="1" applyFill="1" applyBorder="1" applyAlignment="1" applyProtection="1">
      <alignment horizontal="center" vertical="center" shrinkToFit="1"/>
      <protection locked="0"/>
    </xf>
    <xf numFmtId="0" fontId="8" fillId="4" borderId="16" xfId="6" applyFont="1" applyFill="1" applyBorder="1" applyAlignment="1" applyProtection="1">
      <alignment horizontal="center" vertical="center" shrinkToFit="1"/>
      <protection locked="0"/>
    </xf>
    <xf numFmtId="0" fontId="8" fillId="4" borderId="12" xfId="6" applyFont="1" applyFill="1" applyBorder="1" applyAlignment="1" applyProtection="1">
      <alignment horizontal="center" vertical="center" shrinkToFit="1"/>
      <protection locked="0"/>
    </xf>
    <xf numFmtId="0" fontId="8" fillId="4" borderId="13" xfId="6" applyFont="1" applyFill="1" applyBorder="1" applyAlignment="1" applyProtection="1">
      <alignment horizontal="center" vertical="center" shrinkToFit="1"/>
      <protection locked="0"/>
    </xf>
    <xf numFmtId="0" fontId="8" fillId="4" borderId="15" xfId="6" applyFont="1" applyFill="1" applyBorder="1" applyAlignment="1" applyProtection="1">
      <alignment horizontal="center" vertical="center" shrinkToFit="1"/>
      <protection locked="0"/>
    </xf>
    <xf numFmtId="0" fontId="8" fillId="4" borderId="11" xfId="6" applyFont="1" applyFill="1" applyBorder="1" applyAlignment="1" applyProtection="1">
      <alignment horizontal="center" vertical="center" shrinkToFit="1"/>
      <protection locked="0"/>
    </xf>
    <xf numFmtId="0" fontId="21" fillId="0" borderId="18" xfId="6" applyFont="1" applyBorder="1" applyAlignment="1" applyProtection="1">
      <alignment horizontal="center" vertical="center"/>
      <protection locked="0"/>
    </xf>
    <xf numFmtId="0" fontId="21" fillId="0" borderId="4" xfId="6" applyFont="1" applyBorder="1" applyAlignment="1" applyProtection="1">
      <alignment horizontal="center" vertical="center"/>
      <protection locked="0"/>
    </xf>
    <xf numFmtId="0" fontId="8" fillId="0" borderId="1" xfId="6" applyFont="1" applyBorder="1" applyAlignment="1" applyProtection="1">
      <alignment horizontal="center" vertical="center"/>
      <protection locked="0"/>
    </xf>
    <xf numFmtId="0" fontId="11" fillId="4" borderId="1" xfId="6" applyFont="1" applyFill="1" applyBorder="1" applyAlignment="1" applyProtection="1">
      <alignment horizontal="center" vertical="center" shrinkToFit="1"/>
      <protection locked="0"/>
    </xf>
    <xf numFmtId="0" fontId="8" fillId="0" borderId="2" xfId="6" applyFont="1" applyBorder="1" applyAlignment="1" applyProtection="1">
      <alignment horizontal="center" vertical="center"/>
      <protection locked="0"/>
    </xf>
    <xf numFmtId="0" fontId="8" fillId="0" borderId="17" xfId="6" applyFont="1" applyBorder="1" applyAlignment="1" applyProtection="1">
      <alignment horizontal="center" vertical="center"/>
      <protection locked="0"/>
    </xf>
    <xf numFmtId="0" fontId="8" fillId="0" borderId="4" xfId="6" applyFont="1" applyBorder="1" applyAlignment="1" applyProtection="1">
      <alignment horizontal="center" vertical="center"/>
      <protection locked="0"/>
    </xf>
    <xf numFmtId="0" fontId="6" fillId="4" borderId="2" xfId="6" applyFont="1" applyFill="1" applyBorder="1" applyAlignment="1" applyProtection="1">
      <alignment horizontal="center" vertical="center"/>
      <protection locked="0"/>
    </xf>
    <xf numFmtId="0" fontId="6" fillId="4" borderId="20" xfId="6" applyFont="1" applyFill="1" applyBorder="1" applyAlignment="1" applyProtection="1">
      <alignment horizontal="center" vertical="center"/>
      <protection locked="0"/>
    </xf>
    <xf numFmtId="0" fontId="8" fillId="4" borderId="1" xfId="6" applyFont="1" applyFill="1" applyBorder="1" applyAlignment="1" applyProtection="1">
      <alignment horizontal="center" vertical="center"/>
      <protection locked="0"/>
    </xf>
    <xf numFmtId="0" fontId="10" fillId="0" borderId="18" xfId="6" applyFont="1" applyBorder="1" applyAlignment="1" applyProtection="1">
      <alignment horizontal="center" vertical="center" shrinkToFit="1"/>
      <protection locked="0"/>
    </xf>
    <xf numFmtId="0" fontId="10" fillId="0" borderId="4" xfId="6" applyFont="1" applyBorder="1" applyAlignment="1" applyProtection="1">
      <alignment horizontal="center" vertical="center" shrinkToFit="1"/>
      <protection locked="0"/>
    </xf>
    <xf numFmtId="0" fontId="6" fillId="4" borderId="1" xfId="6" applyFont="1" applyFill="1" applyBorder="1" applyAlignment="1" applyProtection="1">
      <alignment horizontal="center" vertical="center" wrapText="1"/>
      <protection locked="0"/>
    </xf>
    <xf numFmtId="0" fontId="6" fillId="4" borderId="1" xfId="6" applyFont="1" applyFill="1" applyBorder="1" applyAlignment="1" applyProtection="1">
      <alignment horizontal="center" vertical="center"/>
      <protection locked="0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  <cellStyle name="標準 3" xfId="4" xr:uid="{00000000-0005-0000-0000-000004000000}"/>
    <cellStyle name="標準_2010os-senshuken" xfId="5" xr:uid="{00000000-0005-0000-0000-000005000000}"/>
    <cellStyle name="標準_2010os-senshuken 2" xfId="6" xr:uid="{00000000-0005-0000-0000-000006000000}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78105</xdr:colOff>
      <xdr:row>16</xdr:row>
      <xdr:rowOff>373380</xdr:rowOff>
    </xdr:from>
    <xdr:to>
      <xdr:col>13</xdr:col>
      <xdr:colOff>725805</xdr:colOff>
      <xdr:row>16</xdr:row>
      <xdr:rowOff>594360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3659F2-5870-412F-AB1F-12EF9C50F821}"/>
            </a:ext>
          </a:extLst>
        </xdr:cNvPr>
        <xdr:cNvSpPr txBox="1"/>
      </xdr:nvSpPr>
      <xdr:spPr>
        <a:xfrm>
          <a:off x="8517255" y="4011930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クラス名</a:t>
          </a:r>
        </a:p>
      </xdr:txBody>
    </xdr:sp>
    <xdr:clientData/>
  </xdr:twoCellAnchor>
  <xdr:twoCellAnchor>
    <xdr:from>
      <xdr:col>23</xdr:col>
      <xdr:colOff>70485</xdr:colOff>
      <xdr:row>16</xdr:row>
      <xdr:rowOff>388620</xdr:rowOff>
    </xdr:from>
    <xdr:to>
      <xdr:col>23</xdr:col>
      <xdr:colOff>718185</xdr:colOff>
      <xdr:row>17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D9C702-775F-4DA0-B798-6B4BC48951B6}"/>
            </a:ext>
          </a:extLst>
        </xdr:cNvPr>
        <xdr:cNvSpPr txBox="1"/>
      </xdr:nvSpPr>
      <xdr:spPr>
        <a:xfrm>
          <a:off x="11586210" y="4027170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クラス名</a:t>
          </a:r>
        </a:p>
      </xdr:txBody>
    </xdr:sp>
    <xdr:clientData/>
  </xdr:twoCellAnchor>
  <xdr:twoCellAnchor>
    <xdr:from>
      <xdr:col>14</xdr:col>
      <xdr:colOff>152400</xdr:colOff>
      <xdr:row>16</xdr:row>
      <xdr:rowOff>381000</xdr:rowOff>
    </xdr:from>
    <xdr:to>
      <xdr:col>14</xdr:col>
      <xdr:colOff>739140</xdr:colOff>
      <xdr:row>16</xdr:row>
      <xdr:rowOff>601980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B5355C-CD3E-4401-8CFD-E59760070E37}"/>
            </a:ext>
          </a:extLst>
        </xdr:cNvPr>
        <xdr:cNvSpPr txBox="1"/>
      </xdr:nvSpPr>
      <xdr:spPr>
        <a:xfrm>
          <a:off x="8618220" y="4328160"/>
          <a:ext cx="5867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種目名</a:t>
          </a:r>
        </a:p>
      </xdr:txBody>
    </xdr:sp>
    <xdr:clientData/>
  </xdr:twoCellAnchor>
  <xdr:twoCellAnchor>
    <xdr:from>
      <xdr:col>24</xdr:col>
      <xdr:colOff>160020</xdr:colOff>
      <xdr:row>16</xdr:row>
      <xdr:rowOff>388620</xdr:rowOff>
    </xdr:from>
    <xdr:to>
      <xdr:col>24</xdr:col>
      <xdr:colOff>771525</xdr:colOff>
      <xdr:row>17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05C8AA2-32AF-4004-9992-671FDF02FEAA}"/>
            </a:ext>
          </a:extLst>
        </xdr:cNvPr>
        <xdr:cNvSpPr txBox="1"/>
      </xdr:nvSpPr>
      <xdr:spPr>
        <a:xfrm>
          <a:off x="12456795" y="4027170"/>
          <a:ext cx="6115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種目名</a:t>
          </a:r>
        </a:p>
      </xdr:txBody>
    </xdr:sp>
    <xdr:clientData/>
  </xdr:twoCellAnchor>
  <xdr:twoCellAnchor>
    <xdr:from>
      <xdr:col>37</xdr:col>
      <xdr:colOff>78105</xdr:colOff>
      <xdr:row>16</xdr:row>
      <xdr:rowOff>373380</xdr:rowOff>
    </xdr:from>
    <xdr:to>
      <xdr:col>37</xdr:col>
      <xdr:colOff>725805</xdr:colOff>
      <xdr:row>16</xdr:row>
      <xdr:rowOff>594360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FB2E07-0C83-4E44-B870-D484D2369128}"/>
            </a:ext>
          </a:extLst>
        </xdr:cNvPr>
        <xdr:cNvSpPr txBox="1"/>
      </xdr:nvSpPr>
      <xdr:spPr>
        <a:xfrm>
          <a:off x="16527780" y="4011930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クラス名</a:t>
          </a:r>
        </a:p>
      </xdr:txBody>
    </xdr:sp>
    <xdr:clientData/>
  </xdr:twoCellAnchor>
  <xdr:twoCellAnchor>
    <xdr:from>
      <xdr:col>47</xdr:col>
      <xdr:colOff>70485</xdr:colOff>
      <xdr:row>16</xdr:row>
      <xdr:rowOff>388620</xdr:rowOff>
    </xdr:from>
    <xdr:to>
      <xdr:col>47</xdr:col>
      <xdr:colOff>718185</xdr:colOff>
      <xdr:row>17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EA47EA-ADDF-4A1B-9A99-10147A8A4CD5}"/>
            </a:ext>
          </a:extLst>
        </xdr:cNvPr>
        <xdr:cNvSpPr txBox="1"/>
      </xdr:nvSpPr>
      <xdr:spPr>
        <a:xfrm>
          <a:off x="19596735" y="4027170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クラス名</a:t>
          </a:r>
        </a:p>
      </xdr:txBody>
    </xdr:sp>
    <xdr:clientData/>
  </xdr:twoCellAnchor>
  <xdr:twoCellAnchor>
    <xdr:from>
      <xdr:col>38</xdr:col>
      <xdr:colOff>152400</xdr:colOff>
      <xdr:row>16</xdr:row>
      <xdr:rowOff>381000</xdr:rowOff>
    </xdr:from>
    <xdr:to>
      <xdr:col>38</xdr:col>
      <xdr:colOff>739140</xdr:colOff>
      <xdr:row>16</xdr:row>
      <xdr:rowOff>601980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9B3900A-6300-44E4-A6B4-6EAE77E1B06C}"/>
            </a:ext>
          </a:extLst>
        </xdr:cNvPr>
        <xdr:cNvSpPr txBox="1"/>
      </xdr:nvSpPr>
      <xdr:spPr>
        <a:xfrm>
          <a:off x="8618220" y="4114800"/>
          <a:ext cx="5867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種目名</a:t>
          </a:r>
        </a:p>
      </xdr:txBody>
    </xdr:sp>
    <xdr:clientData/>
  </xdr:twoCellAnchor>
  <xdr:twoCellAnchor>
    <xdr:from>
      <xdr:col>48</xdr:col>
      <xdr:colOff>160021</xdr:colOff>
      <xdr:row>16</xdr:row>
      <xdr:rowOff>388620</xdr:rowOff>
    </xdr:from>
    <xdr:to>
      <xdr:col>48</xdr:col>
      <xdr:colOff>762001</xdr:colOff>
      <xdr:row>17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01E4DFB-7759-4F28-B51A-0C267FD7B5F6}"/>
            </a:ext>
          </a:extLst>
        </xdr:cNvPr>
        <xdr:cNvSpPr txBox="1"/>
      </xdr:nvSpPr>
      <xdr:spPr>
        <a:xfrm>
          <a:off x="20467321" y="4027170"/>
          <a:ext cx="601980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種目名</a:t>
          </a:r>
        </a:p>
      </xdr:txBody>
    </xdr:sp>
    <xdr:clientData/>
  </xdr:twoCellAnchor>
  <xdr:twoCellAnchor>
    <xdr:from>
      <xdr:col>15</xdr:col>
      <xdr:colOff>106680</xdr:colOff>
      <xdr:row>16</xdr:row>
      <xdr:rowOff>459105</xdr:rowOff>
    </xdr:from>
    <xdr:to>
      <xdr:col>21</xdr:col>
      <xdr:colOff>11430</xdr:colOff>
      <xdr:row>17</xdr:row>
      <xdr:rowOff>70485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8A364EB-0091-431F-A751-B331B70B6478}"/>
            </a:ext>
          </a:extLst>
        </xdr:cNvPr>
        <xdr:cNvSpPr txBox="1"/>
      </xdr:nvSpPr>
      <xdr:spPr>
        <a:xfrm>
          <a:off x="10155555" y="4097655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分　　秒</a:t>
          </a:r>
        </a:p>
      </xdr:txBody>
    </xdr:sp>
    <xdr:clientData/>
  </xdr:twoCellAnchor>
  <xdr:twoCellAnchor>
    <xdr:from>
      <xdr:col>25</xdr:col>
      <xdr:colOff>106680</xdr:colOff>
      <xdr:row>16</xdr:row>
      <xdr:rowOff>459105</xdr:rowOff>
    </xdr:from>
    <xdr:to>
      <xdr:col>31</xdr:col>
      <xdr:colOff>11430</xdr:colOff>
      <xdr:row>17</xdr:row>
      <xdr:rowOff>70485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7236E06-7065-4DA2-BCFA-B67F89032540}"/>
            </a:ext>
          </a:extLst>
        </xdr:cNvPr>
        <xdr:cNvSpPr txBox="1"/>
      </xdr:nvSpPr>
      <xdr:spPr>
        <a:xfrm>
          <a:off x="13289280" y="4097655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分　　秒</a:t>
          </a:r>
        </a:p>
      </xdr:txBody>
    </xdr:sp>
    <xdr:clientData/>
  </xdr:twoCellAnchor>
  <xdr:twoCellAnchor>
    <xdr:from>
      <xdr:col>17</xdr:col>
      <xdr:colOff>116205</xdr:colOff>
      <xdr:row>16</xdr:row>
      <xdr:rowOff>354330</xdr:rowOff>
    </xdr:from>
    <xdr:to>
      <xdr:col>20</xdr:col>
      <xdr:colOff>9525</xdr:colOff>
      <xdr:row>16</xdr:row>
      <xdr:rowOff>571500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2F46A2B-B6BD-43CE-9D8E-6F72FFC28CE8}"/>
            </a:ext>
          </a:extLst>
        </xdr:cNvPr>
        <xdr:cNvSpPr txBox="1"/>
      </xdr:nvSpPr>
      <xdr:spPr>
        <a:xfrm>
          <a:off x="10412730" y="3992880"/>
          <a:ext cx="264795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ｍ</a:t>
          </a:r>
        </a:p>
      </xdr:txBody>
    </xdr:sp>
    <xdr:clientData/>
  </xdr:twoCellAnchor>
  <xdr:twoCellAnchor>
    <xdr:from>
      <xdr:col>28</xdr:col>
      <xdr:colOff>1905</xdr:colOff>
      <xdr:row>16</xdr:row>
      <xdr:rowOff>354330</xdr:rowOff>
    </xdr:from>
    <xdr:to>
      <xdr:col>30</xdr:col>
      <xdr:colOff>19050</xdr:colOff>
      <xdr:row>16</xdr:row>
      <xdr:rowOff>571500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C7E2F61-B88F-4B95-A528-042F08B87213}"/>
            </a:ext>
          </a:extLst>
        </xdr:cNvPr>
        <xdr:cNvSpPr txBox="1"/>
      </xdr:nvSpPr>
      <xdr:spPr>
        <a:xfrm>
          <a:off x="13555980" y="3992880"/>
          <a:ext cx="264795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ｍ</a:t>
          </a:r>
        </a:p>
      </xdr:txBody>
    </xdr:sp>
    <xdr:clientData/>
  </xdr:twoCellAnchor>
  <xdr:twoCellAnchor>
    <xdr:from>
      <xdr:col>39</xdr:col>
      <xdr:colOff>114300</xdr:colOff>
      <xdr:row>16</xdr:row>
      <xdr:rowOff>457200</xdr:rowOff>
    </xdr:from>
    <xdr:to>
      <xdr:col>45</xdr:col>
      <xdr:colOff>19050</xdr:colOff>
      <xdr:row>17</xdr:row>
      <xdr:rowOff>68580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7E787FD-57A3-4F41-8CE0-7485ECDB3D79}"/>
            </a:ext>
          </a:extLst>
        </xdr:cNvPr>
        <xdr:cNvSpPr txBox="1"/>
      </xdr:nvSpPr>
      <xdr:spPr>
        <a:xfrm>
          <a:off x="18173700" y="4095750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分　　秒</a:t>
          </a:r>
        </a:p>
      </xdr:txBody>
    </xdr:sp>
    <xdr:clientData/>
  </xdr:twoCellAnchor>
  <xdr:twoCellAnchor>
    <xdr:from>
      <xdr:col>42</xdr:col>
      <xdr:colOff>1905</xdr:colOff>
      <xdr:row>16</xdr:row>
      <xdr:rowOff>354330</xdr:rowOff>
    </xdr:from>
    <xdr:to>
      <xdr:col>44</xdr:col>
      <xdr:colOff>19050</xdr:colOff>
      <xdr:row>16</xdr:row>
      <xdr:rowOff>571500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64B0888-20D4-4106-AB27-C77008268A80}"/>
            </a:ext>
          </a:extLst>
        </xdr:cNvPr>
        <xdr:cNvSpPr txBox="1"/>
      </xdr:nvSpPr>
      <xdr:spPr>
        <a:xfrm>
          <a:off x="13555980" y="3992880"/>
          <a:ext cx="264795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ｍ</a:t>
          </a:r>
        </a:p>
      </xdr:txBody>
    </xdr:sp>
    <xdr:clientData/>
  </xdr:twoCellAnchor>
  <xdr:twoCellAnchor>
    <xdr:from>
      <xdr:col>49</xdr:col>
      <xdr:colOff>114300</xdr:colOff>
      <xdr:row>16</xdr:row>
      <xdr:rowOff>457200</xdr:rowOff>
    </xdr:from>
    <xdr:to>
      <xdr:col>55</xdr:col>
      <xdr:colOff>19050</xdr:colOff>
      <xdr:row>17</xdr:row>
      <xdr:rowOff>68580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C605779-4841-4F7C-9CE9-93816B496013}"/>
            </a:ext>
          </a:extLst>
        </xdr:cNvPr>
        <xdr:cNvSpPr txBox="1"/>
      </xdr:nvSpPr>
      <xdr:spPr>
        <a:xfrm>
          <a:off x="18173700" y="4095750"/>
          <a:ext cx="647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分　　秒</a:t>
          </a:r>
        </a:p>
      </xdr:txBody>
    </xdr:sp>
    <xdr:clientData/>
  </xdr:twoCellAnchor>
  <xdr:twoCellAnchor>
    <xdr:from>
      <xdr:col>52</xdr:col>
      <xdr:colOff>1905</xdr:colOff>
      <xdr:row>16</xdr:row>
      <xdr:rowOff>354330</xdr:rowOff>
    </xdr:from>
    <xdr:to>
      <xdr:col>54</xdr:col>
      <xdr:colOff>19050</xdr:colOff>
      <xdr:row>16</xdr:row>
      <xdr:rowOff>571500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569474C-AF49-48EA-A082-6DD4E2C0B6BF}"/>
            </a:ext>
          </a:extLst>
        </xdr:cNvPr>
        <xdr:cNvSpPr txBox="1"/>
      </xdr:nvSpPr>
      <xdr:spPr>
        <a:xfrm>
          <a:off x="18432780" y="3992880"/>
          <a:ext cx="264795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ｍ</a:t>
          </a:r>
        </a:p>
      </xdr:txBody>
    </xdr:sp>
    <xdr:clientData/>
  </xdr:twoCellAnchor>
  <xdr:twoCellAnchor>
    <xdr:from>
      <xdr:col>25</xdr:col>
      <xdr:colOff>104775</xdr:colOff>
      <xdr:row>3</xdr:row>
      <xdr:rowOff>152400</xdr:rowOff>
    </xdr:from>
    <xdr:to>
      <xdr:col>31</xdr:col>
      <xdr:colOff>9525</xdr:colOff>
      <xdr:row>4</xdr:row>
      <xdr:rowOff>19050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20162CF-DD6F-403D-9275-F33D608BAE75}"/>
            </a:ext>
          </a:extLst>
        </xdr:cNvPr>
        <xdr:cNvSpPr txBox="1"/>
      </xdr:nvSpPr>
      <xdr:spPr>
        <a:xfrm>
          <a:off x="13287375" y="838200"/>
          <a:ext cx="6477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分　　秒</a:t>
          </a:r>
        </a:p>
      </xdr:txBody>
    </xdr:sp>
    <xdr:clientData/>
  </xdr:twoCellAnchor>
  <xdr:twoCellAnchor>
    <xdr:from>
      <xdr:col>49</xdr:col>
      <xdr:colOff>104775</xdr:colOff>
      <xdr:row>3</xdr:row>
      <xdr:rowOff>152400</xdr:rowOff>
    </xdr:from>
    <xdr:to>
      <xdr:col>55</xdr:col>
      <xdr:colOff>9525</xdr:colOff>
      <xdr:row>4</xdr:row>
      <xdr:rowOff>9525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7998CAD-5D2E-405F-9A08-BF1F46B9EBC3}"/>
            </a:ext>
          </a:extLst>
        </xdr:cNvPr>
        <xdr:cNvSpPr txBox="1"/>
      </xdr:nvSpPr>
      <xdr:spPr>
        <a:xfrm>
          <a:off x="21297900" y="838200"/>
          <a:ext cx="6477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分　　秒</a:t>
          </a:r>
        </a:p>
      </xdr:txBody>
    </xdr:sp>
    <xdr:clientData/>
  </xdr:twoCellAnchor>
  <xdr:twoCellAnchor>
    <xdr:from>
      <xdr:col>21</xdr:col>
      <xdr:colOff>0</xdr:colOff>
      <xdr:row>16</xdr:row>
      <xdr:rowOff>352424</xdr:rowOff>
    </xdr:from>
    <xdr:to>
      <xdr:col>23</xdr:col>
      <xdr:colOff>114300</xdr:colOff>
      <xdr:row>17</xdr:row>
      <xdr:rowOff>123825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683BF05-11B3-45B1-9674-66AF03E5EECC}"/>
            </a:ext>
          </a:extLst>
        </xdr:cNvPr>
        <xdr:cNvSpPr txBox="1"/>
      </xdr:nvSpPr>
      <xdr:spPr>
        <a:xfrm>
          <a:off x="10439400" y="3990974"/>
          <a:ext cx="8382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混成の得点は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入力しない</a:t>
          </a:r>
        </a:p>
      </xdr:txBody>
    </xdr:sp>
    <xdr:clientData/>
  </xdr:twoCellAnchor>
  <xdr:twoCellAnchor>
    <xdr:from>
      <xdr:col>31</xdr:col>
      <xdr:colOff>0</xdr:colOff>
      <xdr:row>16</xdr:row>
      <xdr:rowOff>352424</xdr:rowOff>
    </xdr:from>
    <xdr:to>
      <xdr:col>33</xdr:col>
      <xdr:colOff>114300</xdr:colOff>
      <xdr:row>17</xdr:row>
      <xdr:rowOff>123825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9E8A916-1FC7-4AE5-9152-C516FB5B898D}"/>
            </a:ext>
          </a:extLst>
        </xdr:cNvPr>
        <xdr:cNvSpPr txBox="1"/>
      </xdr:nvSpPr>
      <xdr:spPr>
        <a:xfrm>
          <a:off x="10439400" y="3990974"/>
          <a:ext cx="8382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混成の得点は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入力しない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44</xdr:col>
      <xdr:colOff>68580</xdr:colOff>
      <xdr:row>16</xdr:row>
      <xdr:rowOff>344804</xdr:rowOff>
    </xdr:from>
    <xdr:to>
      <xdr:col>47</xdr:col>
      <xdr:colOff>68580</xdr:colOff>
      <xdr:row>17</xdr:row>
      <xdr:rowOff>116205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E1993DE-3B38-DF56-1BB7-9451297C9DA7}"/>
            </a:ext>
          </a:extLst>
        </xdr:cNvPr>
        <xdr:cNvSpPr txBox="1"/>
      </xdr:nvSpPr>
      <xdr:spPr>
        <a:xfrm>
          <a:off x="16786860" y="4078604"/>
          <a:ext cx="7620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混成の得点は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入力しない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54</xdr:col>
      <xdr:colOff>91440</xdr:colOff>
      <xdr:row>16</xdr:row>
      <xdr:rowOff>344804</xdr:rowOff>
    </xdr:from>
    <xdr:to>
      <xdr:col>57</xdr:col>
      <xdr:colOff>91440</xdr:colOff>
      <xdr:row>17</xdr:row>
      <xdr:rowOff>116205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C41C03D-84DD-B611-5322-5D6402037CBB}"/>
            </a:ext>
          </a:extLst>
        </xdr:cNvPr>
        <xdr:cNvSpPr txBox="1"/>
      </xdr:nvSpPr>
      <xdr:spPr>
        <a:xfrm>
          <a:off x="19644360" y="4078604"/>
          <a:ext cx="7620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混成の得点は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入力しない</a:t>
          </a:r>
          <a:endParaRPr kumimoji="1" lang="en-US" altLang="ja-JP" sz="7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R63"/>
  <sheetViews>
    <sheetView tabSelected="1" zoomScaleNormal="100" zoomScaleSheetLayoutView="100" workbookViewId="0"/>
  </sheetViews>
  <sheetFormatPr defaultColWidth="8.88671875" defaultRowHeight="12.6" x14ac:dyDescent="0.15"/>
  <cols>
    <col min="1" max="1" width="6.109375" style="4" customWidth="1"/>
    <col min="2" max="2" width="3.44140625" style="4" customWidth="1"/>
    <col min="3" max="3" width="5.44140625" style="4" customWidth="1"/>
    <col min="4" max="5" width="7.77734375" style="4" customWidth="1"/>
    <col min="6" max="7" width="8.88671875" style="4" customWidth="1"/>
    <col min="8" max="8" width="6.88671875" style="4" customWidth="1"/>
    <col min="9" max="9" width="11.33203125" style="4" customWidth="1"/>
    <col min="10" max="13" width="10.109375" style="4" customWidth="1"/>
    <col min="14" max="14" width="10.21875" style="4" customWidth="1"/>
    <col min="15" max="15" width="11.6640625" style="4" customWidth="1"/>
    <col min="16" max="21" width="1.6640625" style="69" customWidth="1"/>
    <col min="22" max="22" width="9.44140625" style="4" customWidth="1"/>
    <col min="23" max="23" width="9.44140625" style="4" hidden="1" customWidth="1"/>
    <col min="24" max="24" width="10.21875" style="4" customWidth="1"/>
    <col min="25" max="25" width="11.6640625" style="4" customWidth="1"/>
    <col min="26" max="31" width="1.6640625" style="69" customWidth="1"/>
    <col min="32" max="32" width="9.44140625" style="4" customWidth="1"/>
    <col min="33" max="33" width="9.44140625" style="4" hidden="1" customWidth="1"/>
    <col min="34" max="34" width="5.6640625" style="4" customWidth="1"/>
    <col min="35" max="35" width="6.109375" style="4" customWidth="1"/>
    <col min="36" max="37" width="2.33203125" style="4" customWidth="1"/>
    <col min="38" max="38" width="10.21875" style="4" customWidth="1"/>
    <col min="39" max="39" width="11.88671875" style="4" customWidth="1"/>
    <col min="40" max="45" width="1.6640625" style="69" customWidth="1"/>
    <col min="46" max="46" width="9.44140625" style="4" customWidth="1"/>
    <col min="47" max="47" width="9.44140625" style="4" hidden="1" customWidth="1"/>
    <col min="48" max="48" width="10.21875" style="4" customWidth="1"/>
    <col min="49" max="49" width="11.6640625" style="4" customWidth="1"/>
    <col min="50" max="55" width="1.6640625" style="69" customWidth="1"/>
    <col min="56" max="56" width="9.44140625" style="4" customWidth="1"/>
    <col min="57" max="57" width="9.44140625" style="4" hidden="1" customWidth="1"/>
    <col min="58" max="58" width="5.6640625" style="4" customWidth="1"/>
    <col min="59" max="59" width="6.109375" style="4" customWidth="1"/>
    <col min="60" max="60" width="2.44140625" style="4" customWidth="1"/>
    <col min="61" max="61" width="1.88671875" style="3" customWidth="1"/>
    <col min="62" max="62" width="5.77734375" style="39" customWidth="1"/>
    <col min="63" max="63" width="5.77734375" style="36" customWidth="1"/>
    <col min="64" max="65" width="5.77734375" style="37" customWidth="1"/>
    <col min="66" max="70" width="5.77734375" style="38" customWidth="1"/>
    <col min="71" max="79" width="5.77734375" style="36" customWidth="1"/>
    <col min="80" max="81" width="5.77734375" style="3" customWidth="1"/>
    <col min="82" max="86" width="1.77734375" style="3" customWidth="1"/>
    <col min="87" max="101" width="5.77734375" style="3" customWidth="1"/>
    <col min="102" max="106" width="2" style="3" customWidth="1"/>
    <col min="107" max="121" width="5.77734375" style="3" customWidth="1"/>
    <col min="122" max="126" width="2.44140625" style="3" customWidth="1"/>
    <col min="127" max="141" width="5.77734375" style="3" customWidth="1"/>
    <col min="142" max="146" width="2.5546875" style="3" customWidth="1"/>
    <col min="147" max="151" width="5.77734375" style="3" customWidth="1"/>
    <col min="152" max="16384" width="8.88671875" style="3"/>
  </cols>
  <sheetData>
    <row r="1" spans="1:101" ht="25.2" x14ac:dyDescent="0.15">
      <c r="A1" s="27" t="s">
        <v>320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137"/>
      <c r="BJ1" s="105"/>
      <c r="BK1" s="43" t="s">
        <v>318</v>
      </c>
      <c r="BL1" s="106"/>
      <c r="BM1" s="106"/>
      <c r="BN1" s="40"/>
      <c r="BO1" s="40"/>
      <c r="BP1" s="40"/>
      <c r="BQ1" s="40"/>
      <c r="BR1" s="40"/>
      <c r="BS1" s="41"/>
      <c r="BT1" s="40" t="s">
        <v>2</v>
      </c>
      <c r="BU1" s="40" t="s">
        <v>74</v>
      </c>
      <c r="BV1" s="40">
        <v>1</v>
      </c>
      <c r="BW1" s="40">
        <v>2</v>
      </c>
      <c r="BX1" s="40"/>
      <c r="BY1" s="40"/>
      <c r="BZ1" s="107" t="s">
        <v>9</v>
      </c>
      <c r="CA1" s="51" t="s">
        <v>10</v>
      </c>
      <c r="CB1" s="51" t="s">
        <v>11</v>
      </c>
      <c r="CC1" s="51" t="s">
        <v>12</v>
      </c>
      <c r="CD1" s="1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101" ht="10.5" customHeight="1" x14ac:dyDescent="0.15">
      <c r="H2" s="5"/>
      <c r="BI2" s="138"/>
      <c r="BJ2" s="108" t="s">
        <v>87</v>
      </c>
      <c r="BK2" s="46" t="s">
        <v>6</v>
      </c>
      <c r="BL2" s="46" t="s">
        <v>18</v>
      </c>
      <c r="BM2" s="46" t="s">
        <v>19</v>
      </c>
      <c r="BN2" s="46" t="s">
        <v>20</v>
      </c>
      <c r="BO2" s="46" t="s">
        <v>191</v>
      </c>
      <c r="BP2" s="46" t="s">
        <v>21</v>
      </c>
      <c r="BQ2" s="46" t="s">
        <v>22</v>
      </c>
      <c r="BR2" s="46" t="s">
        <v>193</v>
      </c>
      <c r="BS2" s="46" t="s">
        <v>192</v>
      </c>
      <c r="BT2" s="46" t="s">
        <v>23</v>
      </c>
      <c r="BU2" s="46" t="s">
        <v>24</v>
      </c>
      <c r="BV2" s="46" t="s">
        <v>25</v>
      </c>
      <c r="BW2" s="46"/>
      <c r="BX2" s="41"/>
      <c r="BY2" s="41"/>
      <c r="BZ2" s="40" t="s">
        <v>210</v>
      </c>
      <c r="CA2" s="40" t="s">
        <v>211</v>
      </c>
      <c r="CB2" s="40" t="s">
        <v>212</v>
      </c>
      <c r="CC2" s="40" t="s">
        <v>213</v>
      </c>
      <c r="CD2" s="5"/>
      <c r="CE2" s="5"/>
      <c r="CF2" s="5"/>
      <c r="CG2" s="5"/>
      <c r="CH2" s="5"/>
      <c r="CI2" s="131"/>
      <c r="CJ2" s="131"/>
      <c r="CU2" s="6"/>
    </row>
    <row r="3" spans="1:101" ht="19.2" customHeight="1" x14ac:dyDescent="0.2">
      <c r="B3" s="62" t="s">
        <v>68</v>
      </c>
      <c r="C3" s="63"/>
      <c r="D3" s="65"/>
      <c r="E3" s="65"/>
      <c r="F3" s="76" t="s">
        <v>56</v>
      </c>
      <c r="G3" s="294"/>
      <c r="H3" s="295"/>
      <c r="I3" s="67" t="s">
        <v>50</v>
      </c>
      <c r="J3" s="157" t="s">
        <v>36</v>
      </c>
      <c r="K3" s="29"/>
      <c r="L3" s="29"/>
      <c r="M3" s="29"/>
      <c r="N3" s="20"/>
      <c r="O3" s="157" t="s">
        <v>321</v>
      </c>
      <c r="P3" s="158"/>
      <c r="Q3" s="158"/>
      <c r="R3" s="158"/>
      <c r="S3" s="158"/>
      <c r="T3" s="158"/>
      <c r="U3" s="158"/>
      <c r="V3" s="157"/>
      <c r="W3" s="157"/>
      <c r="Z3" s="158"/>
      <c r="AA3" s="158"/>
      <c r="AB3" s="158"/>
      <c r="AC3" s="158"/>
      <c r="AD3" s="158"/>
      <c r="AE3" s="158"/>
      <c r="AF3" s="157"/>
      <c r="AG3" s="157"/>
      <c r="AL3" s="20"/>
      <c r="AM3" s="157" t="s">
        <v>322</v>
      </c>
      <c r="AN3" s="158"/>
      <c r="AO3" s="158"/>
      <c r="AP3" s="158"/>
      <c r="AQ3" s="158"/>
      <c r="AR3" s="158"/>
      <c r="AS3" s="158"/>
      <c r="AT3" s="157"/>
      <c r="AU3" s="157"/>
      <c r="AX3" s="158"/>
      <c r="AY3" s="158"/>
      <c r="AZ3" s="158"/>
      <c r="BA3" s="158"/>
      <c r="BB3" s="158"/>
      <c r="BC3" s="158"/>
      <c r="BD3" s="157"/>
      <c r="BE3" s="157"/>
      <c r="BI3" s="139"/>
      <c r="BJ3" s="108" t="s">
        <v>88</v>
      </c>
      <c r="BK3" s="109" t="s">
        <v>327</v>
      </c>
      <c r="BL3" s="109" t="s">
        <v>328</v>
      </c>
      <c r="BM3" s="109" t="s">
        <v>223</v>
      </c>
      <c r="BN3" s="109" t="s">
        <v>323</v>
      </c>
      <c r="BO3" s="109" t="s">
        <v>324</v>
      </c>
      <c r="BP3" s="109" t="s">
        <v>325</v>
      </c>
      <c r="BQ3" s="109" t="s">
        <v>326</v>
      </c>
      <c r="BR3" s="109" t="s">
        <v>327</v>
      </c>
      <c r="BS3" s="109" t="s">
        <v>328</v>
      </c>
      <c r="BT3" s="109" t="s">
        <v>221</v>
      </c>
      <c r="BU3" s="41"/>
      <c r="BV3" s="110" t="s">
        <v>84</v>
      </c>
      <c r="BW3" s="110" t="s">
        <v>85</v>
      </c>
      <c r="BX3" s="110" t="s">
        <v>86</v>
      </c>
      <c r="BY3" s="110" t="s">
        <v>86</v>
      </c>
      <c r="BZ3" s="41"/>
      <c r="CA3" s="111"/>
      <c r="CB3" s="112"/>
      <c r="CC3" s="112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8"/>
    </row>
    <row r="4" spans="1:101" ht="23.4" customHeight="1" x14ac:dyDescent="0.15">
      <c r="A4" s="291" t="s">
        <v>29</v>
      </c>
      <c r="B4" s="292"/>
      <c r="C4" s="64"/>
      <c r="D4" s="75" t="s">
        <v>14</v>
      </c>
      <c r="E4" s="66"/>
      <c r="F4" s="159" t="s">
        <v>55</v>
      </c>
      <c r="G4" s="284"/>
      <c r="H4" s="285"/>
      <c r="I4" s="68" t="s">
        <v>57</v>
      </c>
      <c r="J4" s="293" t="s">
        <v>3</v>
      </c>
      <c r="K4" s="296" t="s">
        <v>30</v>
      </c>
      <c r="L4" s="296" t="s">
        <v>246</v>
      </c>
      <c r="M4" s="293" t="s">
        <v>16</v>
      </c>
      <c r="N4" s="11"/>
      <c r="O4" s="161" t="s">
        <v>63</v>
      </c>
      <c r="P4" s="273" t="s">
        <v>241</v>
      </c>
      <c r="Q4" s="273"/>
      <c r="R4" s="273"/>
      <c r="S4" s="273"/>
      <c r="T4" s="273"/>
      <c r="U4" s="274"/>
      <c r="V4" s="160" t="s">
        <v>70</v>
      </c>
      <c r="W4" s="160"/>
      <c r="X4" s="162" t="s">
        <v>61</v>
      </c>
      <c r="Y4" s="162" t="s">
        <v>62</v>
      </c>
      <c r="Z4" s="275" t="s">
        <v>64</v>
      </c>
      <c r="AA4" s="276"/>
      <c r="AB4" s="276"/>
      <c r="AC4" s="276"/>
      <c r="AD4" s="276"/>
      <c r="AE4" s="276"/>
      <c r="AF4" s="277"/>
      <c r="AG4" s="256"/>
      <c r="AH4" s="28"/>
      <c r="AL4" s="11"/>
      <c r="AM4" s="161" t="s">
        <v>34</v>
      </c>
      <c r="AN4" s="273" t="s">
        <v>241</v>
      </c>
      <c r="AO4" s="273"/>
      <c r="AP4" s="273"/>
      <c r="AQ4" s="273"/>
      <c r="AR4" s="273"/>
      <c r="AS4" s="274"/>
      <c r="AT4" s="160" t="s">
        <v>70</v>
      </c>
      <c r="AU4" s="160"/>
      <c r="AV4" s="162" t="s">
        <v>61</v>
      </c>
      <c r="AW4" s="162" t="s">
        <v>62</v>
      </c>
      <c r="AX4" s="275" t="s">
        <v>35</v>
      </c>
      <c r="AY4" s="276"/>
      <c r="AZ4" s="276"/>
      <c r="BA4" s="276"/>
      <c r="BB4" s="276"/>
      <c r="BC4" s="276"/>
      <c r="BD4" s="277"/>
      <c r="BE4" s="256"/>
      <c r="BF4" s="28"/>
      <c r="BI4" s="139"/>
      <c r="BJ4" s="117"/>
      <c r="BN4" s="42"/>
      <c r="BO4" s="42"/>
      <c r="BP4" s="42"/>
      <c r="BS4" s="121"/>
      <c r="BT4" s="121"/>
      <c r="BU4" s="121"/>
      <c r="BV4" s="121"/>
      <c r="BW4" s="121"/>
      <c r="BX4" s="121"/>
      <c r="BY4" s="121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</row>
    <row r="5" spans="1:101" ht="18.600000000000001" customHeight="1" x14ac:dyDescent="0.15">
      <c r="B5" s="9"/>
      <c r="C5" s="9"/>
      <c r="D5" s="22"/>
      <c r="E5" s="22"/>
      <c r="F5" s="28"/>
      <c r="G5" s="28"/>
      <c r="H5" s="28"/>
      <c r="J5" s="293"/>
      <c r="K5" s="297"/>
      <c r="L5" s="297"/>
      <c r="M5" s="293"/>
      <c r="N5" s="30" t="s">
        <v>69</v>
      </c>
      <c r="O5" s="281" t="s">
        <v>103</v>
      </c>
      <c r="P5" s="282"/>
      <c r="Q5" s="282"/>
      <c r="R5" s="282"/>
      <c r="S5" s="282"/>
      <c r="T5" s="282" t="s">
        <v>102</v>
      </c>
      <c r="U5" s="283"/>
      <c r="V5" s="136" t="s">
        <v>104</v>
      </c>
      <c r="W5" s="136"/>
      <c r="X5" s="169" t="s">
        <v>327</v>
      </c>
      <c r="Y5" s="136" t="s">
        <v>329</v>
      </c>
      <c r="Z5" s="164"/>
      <c r="AA5" s="166">
        <v>5</v>
      </c>
      <c r="AB5" s="167">
        <v>2</v>
      </c>
      <c r="AC5" s="165">
        <v>1</v>
      </c>
      <c r="AD5" s="168">
        <v>1</v>
      </c>
      <c r="AE5" s="165">
        <v>2</v>
      </c>
      <c r="AF5" s="169" t="str">
        <f>IF(AC5="","",IF(AND(Z5="",AA5=""),IF(AB5="",0,AB5)&amp;AC5&amp;"."&amp;IF(AD5="",0,AD5)&amp;IF(AE5="",0,AE5),IF(Z5="",0,Z5)&amp;IF(AA5="",0,AA5)&amp;":"&amp;IF(AB5="",0,AB5)&amp;AC5&amp;"."&amp;IF(AD5="",0,AD5)&amp;IF(AE5="",0,AE5)))</f>
        <v>05:21.12</v>
      </c>
      <c r="AG5" s="257"/>
      <c r="AH5" s="28"/>
      <c r="AL5" s="30" t="s">
        <v>69</v>
      </c>
      <c r="AM5" s="278" t="s">
        <v>103</v>
      </c>
      <c r="AN5" s="279"/>
      <c r="AO5" s="279"/>
      <c r="AP5" s="279"/>
      <c r="AQ5" s="279"/>
      <c r="AR5" s="279" t="s">
        <v>28</v>
      </c>
      <c r="AS5" s="280"/>
      <c r="AT5" s="172" t="s">
        <v>104</v>
      </c>
      <c r="AU5" s="172"/>
      <c r="AV5" s="176" t="s">
        <v>222</v>
      </c>
      <c r="AW5" s="172" t="s">
        <v>83</v>
      </c>
      <c r="AX5" s="170"/>
      <c r="AY5" s="173">
        <v>1</v>
      </c>
      <c r="AZ5" s="174">
        <v>2</v>
      </c>
      <c r="BA5" s="171">
        <v>1</v>
      </c>
      <c r="BB5" s="175">
        <v>1</v>
      </c>
      <c r="BC5" s="171">
        <v>2</v>
      </c>
      <c r="BD5" s="176" t="str">
        <f>IF(BA5="","",IF(AND(AX5="",AY5=""),IF(AZ5="",0,AZ5)&amp;BA5&amp;"."&amp;IF(BB5="",0,BB5)&amp;IF(BC5="",0,BC5),IF(AX5="",0,AX5)&amp;IF(AY5="",0,AY5)&amp;":"&amp;IF(AZ5="",0,AZ5)&amp;BA5&amp;"."&amp;IF(BB5="",0,BB5)&amp;IF(BC5="",0,BC5)))</f>
        <v>01:21.12</v>
      </c>
      <c r="BE5" s="257"/>
      <c r="BF5" s="28"/>
      <c r="BI5" s="140"/>
      <c r="BJ5" s="117"/>
      <c r="BL5" s="84"/>
      <c r="BM5" s="85" t="s">
        <v>76</v>
      </c>
      <c r="BN5" s="86" t="s">
        <v>77</v>
      </c>
      <c r="BO5" s="86" t="s">
        <v>78</v>
      </c>
      <c r="BP5" s="87" t="s">
        <v>79</v>
      </c>
      <c r="BS5" s="16"/>
      <c r="BT5" s="18"/>
      <c r="BU5" s="18"/>
      <c r="BV5" s="18"/>
      <c r="BW5" s="18"/>
      <c r="BX5" s="18"/>
      <c r="CA5" s="18"/>
      <c r="CB5" s="10"/>
      <c r="CC5" s="10"/>
      <c r="CD5" s="54"/>
      <c r="CE5" s="54"/>
      <c r="CF5" s="54"/>
      <c r="CG5" s="54"/>
      <c r="CH5" s="54"/>
      <c r="CI5" s="54"/>
      <c r="CJ5" s="12"/>
      <c r="CK5" s="10"/>
      <c r="CL5" s="10"/>
      <c r="CM5" s="82"/>
      <c r="CN5" s="82"/>
      <c r="CO5" s="16"/>
    </row>
    <row r="6" spans="1:101" ht="18.600000000000001" customHeight="1" x14ac:dyDescent="0.15">
      <c r="A6" s="293" t="s">
        <v>1</v>
      </c>
      <c r="B6" s="293"/>
      <c r="C6" s="293"/>
      <c r="D6" s="286"/>
      <c r="E6" s="286"/>
      <c r="F6" s="286"/>
      <c r="G6" s="286"/>
      <c r="H6" s="286"/>
      <c r="I6" s="28"/>
      <c r="J6" s="229" t="str">
        <f>BL6</f>
        <v>１種目</v>
      </c>
      <c r="K6" s="228" t="str">
        <f>IF($C$4=$BM$5,BM6,IF($C$4=$BN$5,BN6,IF($C$4=$BO$5,BO6,IF($C$4=$BP$5,BP6,""))))</f>
        <v/>
      </c>
      <c r="L6" s="177" t="str">
        <f ca="1">IF(COUNTIF($ER$19:$ER$62,1)=0,"",COUNTIF($ER$19:$ER$62,1))</f>
        <v/>
      </c>
      <c r="M6" s="207" t="str">
        <f ca="1">IF(L6="","",K6*L6)</f>
        <v/>
      </c>
      <c r="N6" s="107"/>
      <c r="O6" s="261" t="str">
        <f>IF($Y6="","",SUBSTITUTE(SUBSTITUTE($G$4,"学",""),"校",""))</f>
        <v/>
      </c>
      <c r="P6" s="262"/>
      <c r="Q6" s="262"/>
      <c r="R6" s="262"/>
      <c r="S6" s="262"/>
      <c r="T6" s="263"/>
      <c r="U6" s="264"/>
      <c r="V6" s="178" t="str">
        <f>IF($Y6="","",$G$3)</f>
        <v/>
      </c>
      <c r="W6" s="178"/>
      <c r="X6" s="80"/>
      <c r="Y6" s="80"/>
      <c r="Z6" s="98"/>
      <c r="AA6" s="66"/>
      <c r="AB6" s="99"/>
      <c r="AC6" s="100"/>
      <c r="AD6" s="101"/>
      <c r="AE6" s="100"/>
      <c r="AF6" s="179" t="str">
        <f t="shared" ref="AF6:AF13" si="0">IF(AC6="","",IF(AND(Z6="",AA6=""),IF(AB6="",0,AB6)&amp;AC6&amp;"."&amp;IF(AD6="",0,AD6)&amp;IF(AE6="",0,AE6),IF(Z6="",0,Z6)&amp;IF(AA6="",0,AA6)&amp;":"&amp;IF(AB6="",0,AB6)&amp;AC6&amp;"."&amp;IF(AD6="",0,AD6)&amp;IF(AE6="",0,AE6)))</f>
        <v/>
      </c>
      <c r="AG6" s="257"/>
      <c r="AH6" s="33"/>
      <c r="AI6" s="33"/>
      <c r="AJ6" s="33"/>
      <c r="AK6" s="33"/>
      <c r="AL6" s="107"/>
      <c r="AM6" s="266" t="str">
        <f>IF($AW6="","",SUBSTITUTE(SUBSTITUTE($G$4,"学",""),"校",""))</f>
        <v/>
      </c>
      <c r="AN6" s="267"/>
      <c r="AO6" s="267"/>
      <c r="AP6" s="267"/>
      <c r="AQ6" s="268"/>
      <c r="AR6" s="263"/>
      <c r="AS6" s="264"/>
      <c r="AT6" s="178" t="str">
        <f>IF($AW6="","",$G$3)</f>
        <v/>
      </c>
      <c r="AU6" s="178"/>
      <c r="AV6" s="80"/>
      <c r="AW6" s="80"/>
      <c r="AX6" s="98"/>
      <c r="AY6" s="66"/>
      <c r="AZ6" s="99"/>
      <c r="BA6" s="100"/>
      <c r="BB6" s="101"/>
      <c r="BC6" s="100"/>
      <c r="BD6" s="204" t="str">
        <f t="shared" ref="BD6:BD13" si="1">IF(BA6="","",IF(AND(AX6="",AY6=""),IF(AZ6="",0,AZ6)&amp;BA6&amp;"."&amp;IF(BB6="",0,BB6)&amp;IF(BC6="",0,BC6),IF(AX6="",0,AX6)&amp;IF(AY6="",0,AY6)&amp;":"&amp;IF(AZ6="",0,AZ6)&amp;BA6&amp;"."&amp;IF(BB6="",0,BB6)&amp;IF(BC6="",0,BC6)))</f>
        <v/>
      </c>
      <c r="BE6" s="34"/>
      <c r="BF6" s="33"/>
      <c r="BG6" s="33"/>
      <c r="BH6" s="33"/>
      <c r="BI6" s="141"/>
      <c r="BJ6" s="117"/>
      <c r="BK6" s="120"/>
      <c r="BL6" s="88" t="s">
        <v>4</v>
      </c>
      <c r="BM6" s="113">
        <v>1000</v>
      </c>
      <c r="BN6" s="113">
        <v>1200</v>
      </c>
      <c r="BO6" s="113">
        <v>1400</v>
      </c>
      <c r="BP6" s="114">
        <v>1600</v>
      </c>
      <c r="BQ6" s="123"/>
      <c r="BR6" s="123"/>
      <c r="BS6" s="16"/>
      <c r="BT6" s="18"/>
      <c r="BU6" s="18"/>
      <c r="BV6" s="18"/>
      <c r="BW6" s="18"/>
      <c r="BX6" s="18"/>
      <c r="CA6" s="124"/>
      <c r="CB6" s="10"/>
      <c r="CC6" s="10"/>
      <c r="CD6" s="18"/>
      <c r="CE6" s="18"/>
      <c r="CF6" s="18"/>
      <c r="CG6" s="18"/>
      <c r="CH6" s="18"/>
      <c r="CI6" s="18"/>
      <c r="CJ6" s="12"/>
      <c r="CK6" s="24"/>
      <c r="CL6" s="24"/>
      <c r="CM6" s="24"/>
      <c r="CN6" s="104"/>
      <c r="CO6" s="125"/>
      <c r="CV6" s="12"/>
    </row>
    <row r="7" spans="1:101" ht="18.600000000000001" customHeight="1" x14ac:dyDescent="0.15">
      <c r="A7" s="293" t="s">
        <v>58</v>
      </c>
      <c r="B7" s="293"/>
      <c r="C7" s="293"/>
      <c r="D7" s="286"/>
      <c r="E7" s="286"/>
      <c r="F7" s="286"/>
      <c r="G7" s="286"/>
      <c r="H7" s="286"/>
      <c r="J7" s="229" t="str">
        <f t="shared" ref="J7" si="2">BL7</f>
        <v>２種目</v>
      </c>
      <c r="K7" s="228" t="str">
        <f>IF($C$4=$BM$5,BM7,IF($C$4=$BN$5,BN7,IF($C$4=$BO$5,BO7,IF($C$4=$BP$5,BP7,""))))</f>
        <v/>
      </c>
      <c r="L7" s="177" t="str">
        <f ca="1">IF(COUNTIF($ER$19:$ER$62,2)=0,"",COUNTIF($ER$19:$ER$62,2))</f>
        <v/>
      </c>
      <c r="M7" s="207" t="str">
        <f ca="1">IF(L7="","",K7*L7)</f>
        <v/>
      </c>
      <c r="N7" s="113"/>
      <c r="O7" s="261" t="str">
        <f t="shared" ref="O7:O14" si="3">IF($Y7="","",SUBSTITUTE(SUBSTITUTE($G$4,"学",""),"校",""))</f>
        <v/>
      </c>
      <c r="P7" s="262"/>
      <c r="Q7" s="262"/>
      <c r="R7" s="262"/>
      <c r="S7" s="262"/>
      <c r="T7" s="263"/>
      <c r="U7" s="264"/>
      <c r="V7" s="178" t="str">
        <f t="shared" ref="V7:V14" si="4">IF($Y7="","",$G$3)</f>
        <v/>
      </c>
      <c r="W7" s="178"/>
      <c r="X7" s="80"/>
      <c r="Y7" s="97"/>
      <c r="Z7" s="98"/>
      <c r="AA7" s="66"/>
      <c r="AB7" s="99"/>
      <c r="AC7" s="100"/>
      <c r="AD7" s="101"/>
      <c r="AE7" s="100"/>
      <c r="AF7" s="179" t="str">
        <f t="shared" si="0"/>
        <v/>
      </c>
      <c r="AG7" s="257"/>
      <c r="AH7" s="28"/>
      <c r="AL7" s="113"/>
      <c r="AM7" s="266" t="str">
        <f t="shared" ref="AM7:AM14" si="5">IF($AW7="","",SUBSTITUTE(SUBSTITUTE($G$4,"学",""),"校",""))</f>
        <v/>
      </c>
      <c r="AN7" s="267"/>
      <c r="AO7" s="267"/>
      <c r="AP7" s="267"/>
      <c r="AQ7" s="268"/>
      <c r="AR7" s="263"/>
      <c r="AS7" s="264"/>
      <c r="AT7" s="178" t="str">
        <f t="shared" ref="AT7:AT14" si="6">IF($AW7="","",$G$3)</f>
        <v/>
      </c>
      <c r="AU7" s="178"/>
      <c r="AV7" s="80"/>
      <c r="AW7" s="97"/>
      <c r="AX7" s="98"/>
      <c r="AY7" s="66"/>
      <c r="AZ7" s="99"/>
      <c r="BA7" s="100"/>
      <c r="BB7" s="101"/>
      <c r="BC7" s="100"/>
      <c r="BD7" s="204" t="str">
        <f t="shared" si="1"/>
        <v/>
      </c>
      <c r="BE7" s="34"/>
      <c r="BF7" s="28"/>
      <c r="BI7" s="141"/>
      <c r="BJ7" s="117"/>
      <c r="BK7" s="120"/>
      <c r="BL7" s="88" t="s">
        <v>5</v>
      </c>
      <c r="BM7" s="113">
        <v>1200</v>
      </c>
      <c r="BN7" s="113">
        <v>1500</v>
      </c>
      <c r="BO7" s="113">
        <v>1800</v>
      </c>
      <c r="BP7" s="114">
        <v>2100</v>
      </c>
      <c r="BQ7" s="123"/>
      <c r="BR7" s="123"/>
      <c r="BS7" s="16"/>
      <c r="BT7" s="18"/>
      <c r="BU7" s="18"/>
      <c r="BV7" s="18"/>
      <c r="BW7" s="18"/>
      <c r="BX7" s="18"/>
      <c r="CA7" s="124"/>
      <c r="CB7" s="10"/>
      <c r="CC7" s="10"/>
      <c r="CD7" s="18"/>
      <c r="CE7" s="18"/>
      <c r="CF7" s="18"/>
      <c r="CG7" s="18"/>
      <c r="CH7" s="18"/>
      <c r="CI7" s="18"/>
      <c r="CJ7" s="12"/>
      <c r="CK7" s="24"/>
      <c r="CL7" s="24"/>
      <c r="CM7" s="24"/>
      <c r="CN7" s="104"/>
      <c r="CO7" s="125"/>
      <c r="CV7" s="12"/>
    </row>
    <row r="8" spans="1:101" ht="18.600000000000001" customHeight="1" x14ac:dyDescent="0.15">
      <c r="A8" s="133" t="s">
        <v>59</v>
      </c>
      <c r="C8" s="28"/>
      <c r="J8" s="229" t="str">
        <f>IF(BM8="-","",BL8)</f>
        <v>３種目</v>
      </c>
      <c r="K8" s="228" t="str">
        <f>IF($C$4=$BM$5,BM8,IF($C$4=$BN$5,BN8,IF($C$4=$BO$5,BO8,IF($C$4=$BP$5,BP8,""))))</f>
        <v/>
      </c>
      <c r="L8" s="177" t="str">
        <f ca="1">IF(COUNTIF($ER$19:$ER$62,3)=0,"",COUNTIF($ER$19:$ER$62,3))</f>
        <v/>
      </c>
      <c r="M8" s="207" t="str">
        <f t="shared" ref="M8:M9" ca="1" si="7">IF(L8="","",K8*L8)</f>
        <v/>
      </c>
      <c r="N8" s="113"/>
      <c r="O8" s="261" t="str">
        <f t="shared" si="3"/>
        <v/>
      </c>
      <c r="P8" s="262"/>
      <c r="Q8" s="262"/>
      <c r="R8" s="262"/>
      <c r="S8" s="262"/>
      <c r="T8" s="263"/>
      <c r="U8" s="264"/>
      <c r="V8" s="178" t="str">
        <f t="shared" si="4"/>
        <v/>
      </c>
      <c r="W8" s="178"/>
      <c r="X8" s="80"/>
      <c r="Y8" s="97"/>
      <c r="Z8" s="98"/>
      <c r="AA8" s="66"/>
      <c r="AB8" s="99"/>
      <c r="AC8" s="100"/>
      <c r="AD8" s="101"/>
      <c r="AE8" s="100"/>
      <c r="AF8" s="179" t="str">
        <f t="shared" si="0"/>
        <v/>
      </c>
      <c r="AG8" s="257"/>
      <c r="AL8" s="113"/>
      <c r="AM8" s="266" t="str">
        <f t="shared" si="5"/>
        <v/>
      </c>
      <c r="AN8" s="267"/>
      <c r="AO8" s="267"/>
      <c r="AP8" s="267"/>
      <c r="AQ8" s="268"/>
      <c r="AR8" s="263"/>
      <c r="AS8" s="264"/>
      <c r="AT8" s="178" t="str">
        <f t="shared" si="6"/>
        <v/>
      </c>
      <c r="AU8" s="178"/>
      <c r="AV8" s="80"/>
      <c r="AW8" s="97"/>
      <c r="AX8" s="98"/>
      <c r="AY8" s="66"/>
      <c r="AZ8" s="99"/>
      <c r="BA8" s="100"/>
      <c r="BB8" s="101"/>
      <c r="BC8" s="100"/>
      <c r="BD8" s="204" t="str">
        <f t="shared" si="1"/>
        <v/>
      </c>
      <c r="BE8" s="34"/>
      <c r="BI8" s="142"/>
      <c r="BJ8" s="118">
        <f>COUNTIF(A19:A62,"※")</f>
        <v>0</v>
      </c>
      <c r="BK8" s="120"/>
      <c r="BL8" s="88" t="s">
        <v>89</v>
      </c>
      <c r="BM8" s="113">
        <v>1500</v>
      </c>
      <c r="BN8" s="113">
        <v>1800</v>
      </c>
      <c r="BO8" s="113">
        <v>2100</v>
      </c>
      <c r="BP8" s="114">
        <v>2400</v>
      </c>
      <c r="BQ8" s="123"/>
      <c r="BR8" s="123"/>
      <c r="BS8" s="16"/>
      <c r="BT8" s="18"/>
      <c r="BU8" s="18"/>
      <c r="BV8" s="18"/>
      <c r="BW8" s="18"/>
      <c r="BX8" s="18"/>
      <c r="CA8" s="124"/>
      <c r="CB8" s="10"/>
      <c r="CC8" s="10"/>
      <c r="CD8" s="18"/>
      <c r="CE8" s="18"/>
      <c r="CF8" s="18"/>
      <c r="CG8" s="18"/>
      <c r="CH8" s="18"/>
      <c r="CI8" s="18"/>
      <c r="CJ8" s="12"/>
      <c r="CK8" s="24"/>
      <c r="CL8" s="24"/>
      <c r="CM8" s="24"/>
      <c r="CN8" s="104"/>
      <c r="CO8" s="125"/>
      <c r="CV8" s="12"/>
    </row>
    <row r="9" spans="1:101" ht="18.600000000000001" customHeight="1" x14ac:dyDescent="0.15">
      <c r="A9" s="287" t="s">
        <v>65</v>
      </c>
      <c r="B9" s="287"/>
      <c r="C9" s="287"/>
      <c r="D9" s="287"/>
      <c r="E9" s="287" t="s">
        <v>66</v>
      </c>
      <c r="F9" s="287"/>
      <c r="G9" s="287"/>
      <c r="H9" s="180" t="s">
        <v>67</v>
      </c>
      <c r="I9" s="107"/>
      <c r="J9" s="229" t="str">
        <f>IF(BM9="-","",BL9)</f>
        <v>４種目</v>
      </c>
      <c r="K9" s="228" t="str">
        <f>IF($C$4=$BM$5,BM9,IF($C$4=$BN$5,BN9,IF($C$4=$BO$5,BO9,IF($C$4=$BP$5,BP9,""))))</f>
        <v/>
      </c>
      <c r="L9" s="177" t="str">
        <f ca="1">IF(COUNTIF($ER$19:$ER$62,4)=0,"",COUNTIF($ER$19:$ER$62,4))</f>
        <v/>
      </c>
      <c r="M9" s="207" t="str">
        <f t="shared" ca="1" si="7"/>
        <v/>
      </c>
      <c r="N9" s="113"/>
      <c r="O9" s="261" t="str">
        <f t="shared" si="3"/>
        <v/>
      </c>
      <c r="P9" s="262"/>
      <c r="Q9" s="262"/>
      <c r="R9" s="262"/>
      <c r="S9" s="262"/>
      <c r="T9" s="263"/>
      <c r="U9" s="264"/>
      <c r="V9" s="178" t="str">
        <f t="shared" si="4"/>
        <v/>
      </c>
      <c r="W9" s="178"/>
      <c r="X9" s="80"/>
      <c r="Y9" s="97"/>
      <c r="Z9" s="98"/>
      <c r="AA9" s="66"/>
      <c r="AB9" s="99"/>
      <c r="AC9" s="100"/>
      <c r="AD9" s="101"/>
      <c r="AE9" s="100"/>
      <c r="AF9" s="179" t="str">
        <f t="shared" si="0"/>
        <v/>
      </c>
      <c r="AG9" s="257"/>
      <c r="AL9" s="113"/>
      <c r="AM9" s="266" t="str">
        <f t="shared" si="5"/>
        <v/>
      </c>
      <c r="AN9" s="267"/>
      <c r="AO9" s="267"/>
      <c r="AP9" s="267"/>
      <c r="AQ9" s="268"/>
      <c r="AR9" s="263"/>
      <c r="AS9" s="264"/>
      <c r="AT9" s="178" t="str">
        <f t="shared" si="6"/>
        <v/>
      </c>
      <c r="AU9" s="178"/>
      <c r="AV9" s="80"/>
      <c r="AW9" s="97"/>
      <c r="AX9" s="98"/>
      <c r="AY9" s="66"/>
      <c r="AZ9" s="99"/>
      <c r="BA9" s="100"/>
      <c r="BB9" s="101"/>
      <c r="BC9" s="100"/>
      <c r="BD9" s="204" t="str">
        <f t="shared" si="1"/>
        <v/>
      </c>
      <c r="BE9" s="34"/>
      <c r="BI9" s="142"/>
      <c r="BJ9" s="118">
        <f>COUNTIF(M19:M62,"○")</f>
        <v>0</v>
      </c>
      <c r="BK9" s="120"/>
      <c r="BL9" s="88" t="s">
        <v>90</v>
      </c>
      <c r="BM9" s="113">
        <v>2000</v>
      </c>
      <c r="BN9" s="113">
        <v>2400</v>
      </c>
      <c r="BO9" s="113">
        <v>2800</v>
      </c>
      <c r="BP9" s="114">
        <v>3200</v>
      </c>
      <c r="BQ9" s="123"/>
      <c r="BR9" s="123"/>
      <c r="BS9" s="16"/>
      <c r="BT9" s="18"/>
      <c r="BU9" s="18"/>
      <c r="BV9" s="18"/>
      <c r="BW9" s="18"/>
      <c r="BX9" s="18"/>
      <c r="CA9" s="124"/>
      <c r="CB9" s="10"/>
      <c r="CC9" s="10"/>
      <c r="CD9" s="18"/>
      <c r="CE9" s="18"/>
      <c r="CF9" s="18"/>
      <c r="CG9" s="18"/>
      <c r="CH9" s="18"/>
      <c r="CI9" s="18"/>
      <c r="CJ9" s="12"/>
      <c r="CK9" s="24"/>
      <c r="CL9" s="24"/>
      <c r="CM9" s="24"/>
      <c r="CN9" s="104"/>
      <c r="CO9" s="125"/>
      <c r="CV9" s="12"/>
    </row>
    <row r="10" spans="1:101" ht="18.600000000000001" customHeight="1" x14ac:dyDescent="0.15">
      <c r="A10" s="288"/>
      <c r="B10" s="289"/>
      <c r="C10" s="289"/>
      <c r="D10" s="290"/>
      <c r="E10" s="269"/>
      <c r="F10" s="270"/>
      <c r="G10" s="271"/>
      <c r="H10" s="96"/>
      <c r="J10" s="229" t="s">
        <v>8</v>
      </c>
      <c r="K10" s="228" t="str">
        <f>IF($C$4=$BM$5,BM10,IF($C$4=$BN$5,BN10,IF($C$4=$BO$5,BO10,IF($C$4=$BP$5,BP10,""))))</f>
        <v/>
      </c>
      <c r="L10" s="177" t="str">
        <f>IF(BJ13=0,"",BJ13)</f>
        <v/>
      </c>
      <c r="M10" s="207" t="str">
        <f>IF(L10="","",K10*L10)</f>
        <v/>
      </c>
      <c r="N10" s="113"/>
      <c r="O10" s="261" t="str">
        <f t="shared" si="3"/>
        <v/>
      </c>
      <c r="P10" s="262"/>
      <c r="Q10" s="262"/>
      <c r="R10" s="262"/>
      <c r="S10" s="262"/>
      <c r="T10" s="263"/>
      <c r="U10" s="264"/>
      <c r="V10" s="178" t="str">
        <f t="shared" si="4"/>
        <v/>
      </c>
      <c r="W10" s="178"/>
      <c r="X10" s="80"/>
      <c r="Y10" s="97"/>
      <c r="Z10" s="98"/>
      <c r="AA10" s="66"/>
      <c r="AB10" s="99"/>
      <c r="AC10" s="100"/>
      <c r="AD10" s="101"/>
      <c r="AE10" s="100"/>
      <c r="AF10" s="179" t="str">
        <f t="shared" si="0"/>
        <v/>
      </c>
      <c r="AG10" s="257"/>
      <c r="AH10" s="28"/>
      <c r="AL10" s="113"/>
      <c r="AM10" s="266" t="str">
        <f t="shared" si="5"/>
        <v/>
      </c>
      <c r="AN10" s="267"/>
      <c r="AO10" s="267"/>
      <c r="AP10" s="267"/>
      <c r="AQ10" s="268"/>
      <c r="AR10" s="263"/>
      <c r="AS10" s="264"/>
      <c r="AT10" s="178" t="str">
        <f t="shared" si="6"/>
        <v/>
      </c>
      <c r="AU10" s="178"/>
      <c r="AV10" s="80"/>
      <c r="AW10" s="97"/>
      <c r="AX10" s="98"/>
      <c r="AY10" s="66"/>
      <c r="AZ10" s="99"/>
      <c r="BA10" s="100"/>
      <c r="BB10" s="101"/>
      <c r="BC10" s="100"/>
      <c r="BD10" s="204" t="str">
        <f t="shared" si="1"/>
        <v/>
      </c>
      <c r="BE10" s="34"/>
      <c r="BF10" s="28"/>
      <c r="BI10" s="143"/>
      <c r="BJ10" s="119">
        <f>COUNTIF(A19:A62,"")</f>
        <v>44</v>
      </c>
      <c r="BK10" s="120"/>
      <c r="BL10" s="89" t="s">
        <v>8</v>
      </c>
      <c r="BM10" s="115">
        <v>1600</v>
      </c>
      <c r="BN10" s="115">
        <v>1800</v>
      </c>
      <c r="BO10" s="115">
        <v>2400</v>
      </c>
      <c r="BP10" s="116">
        <v>2800</v>
      </c>
      <c r="BQ10" s="126"/>
      <c r="BR10" s="126"/>
      <c r="BS10" s="13"/>
      <c r="BT10" s="13"/>
      <c r="BU10" s="13"/>
      <c r="BV10" s="13"/>
      <c r="BW10" s="13"/>
      <c r="BX10" s="13"/>
      <c r="BY10" s="13"/>
      <c r="CA10" s="81"/>
      <c r="CB10" s="13"/>
      <c r="CC10" s="13"/>
      <c r="CD10" s="18"/>
      <c r="CE10" s="18"/>
      <c r="CF10" s="18"/>
      <c r="CG10" s="18"/>
      <c r="CH10" s="18"/>
      <c r="CI10" s="18"/>
      <c r="CJ10" s="13"/>
      <c r="CK10" s="13"/>
      <c r="CL10" s="13"/>
      <c r="CM10" s="13"/>
      <c r="CN10" s="127"/>
      <c r="CO10" s="125"/>
    </row>
    <row r="11" spans="1:101" ht="18.600000000000001" customHeight="1" x14ac:dyDescent="0.15">
      <c r="A11" s="288"/>
      <c r="B11" s="289"/>
      <c r="C11" s="289"/>
      <c r="D11" s="290"/>
      <c r="E11" s="269"/>
      <c r="F11" s="270"/>
      <c r="G11" s="271"/>
      <c r="H11" s="96"/>
      <c r="J11" s="230" t="s">
        <v>44</v>
      </c>
      <c r="K11" s="228">
        <v>300</v>
      </c>
      <c r="L11" s="177" t="str">
        <f>IF(OR(AND(BJ12=0,BJ8=0),BJ12+BJ8=0),"",BJ8+BJ12)</f>
        <v/>
      </c>
      <c r="M11" s="207" t="str">
        <f>IF(L11="","",K11*L11)</f>
        <v/>
      </c>
      <c r="N11" s="113"/>
      <c r="O11" s="261" t="str">
        <f t="shared" si="3"/>
        <v/>
      </c>
      <c r="P11" s="262"/>
      <c r="Q11" s="262"/>
      <c r="R11" s="262"/>
      <c r="S11" s="262"/>
      <c r="T11" s="263"/>
      <c r="U11" s="264"/>
      <c r="V11" s="178" t="str">
        <f t="shared" si="4"/>
        <v/>
      </c>
      <c r="W11" s="178"/>
      <c r="X11" s="80"/>
      <c r="Y11" s="97"/>
      <c r="Z11" s="98"/>
      <c r="AA11" s="66"/>
      <c r="AB11" s="99"/>
      <c r="AC11" s="100"/>
      <c r="AD11" s="101"/>
      <c r="AE11" s="100"/>
      <c r="AF11" s="179" t="str">
        <f t="shared" si="0"/>
        <v/>
      </c>
      <c r="AG11" s="257"/>
      <c r="AH11" s="28"/>
      <c r="AI11" s="181"/>
      <c r="AJ11" s="181"/>
      <c r="AK11" s="181"/>
      <c r="AL11" s="113"/>
      <c r="AM11" s="266" t="str">
        <f t="shared" si="5"/>
        <v/>
      </c>
      <c r="AN11" s="267"/>
      <c r="AO11" s="267"/>
      <c r="AP11" s="267"/>
      <c r="AQ11" s="268"/>
      <c r="AR11" s="263"/>
      <c r="AS11" s="264"/>
      <c r="AT11" s="178" t="str">
        <f t="shared" si="6"/>
        <v/>
      </c>
      <c r="AU11" s="178"/>
      <c r="AV11" s="80"/>
      <c r="AW11" s="97"/>
      <c r="AX11" s="98"/>
      <c r="AY11" s="66"/>
      <c r="AZ11" s="99"/>
      <c r="BA11" s="100"/>
      <c r="BB11" s="101"/>
      <c r="BC11" s="100"/>
      <c r="BD11" s="204" t="str">
        <f t="shared" si="1"/>
        <v/>
      </c>
      <c r="BE11" s="34"/>
      <c r="BF11" s="28"/>
      <c r="BG11" s="181"/>
      <c r="BH11" s="181"/>
      <c r="BI11" s="143"/>
      <c r="BJ11" s="119">
        <f>COUNTBLANK(D19:D62)</f>
        <v>44</v>
      </c>
      <c r="BK11" s="120"/>
      <c r="BL11" s="49"/>
      <c r="BM11" s="23"/>
      <c r="BN11" s="23"/>
      <c r="BO11" s="23"/>
      <c r="BP11" s="23"/>
      <c r="BQ11" s="23"/>
      <c r="BR11" s="23"/>
      <c r="BS11" s="18"/>
      <c r="BT11" s="18"/>
      <c r="BU11" s="18"/>
      <c r="BV11" s="18"/>
      <c r="BW11" s="18"/>
      <c r="BX11" s="18"/>
      <c r="BY11" s="18"/>
      <c r="CA11" s="18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35"/>
      <c r="CP11" s="12"/>
      <c r="CQ11" s="12"/>
      <c r="CR11" s="12"/>
      <c r="CS11" s="12"/>
      <c r="CT11" s="12"/>
    </row>
    <row r="12" spans="1:101" ht="18.600000000000001" customHeight="1" x14ac:dyDescent="0.15">
      <c r="A12" s="288"/>
      <c r="B12" s="289"/>
      <c r="C12" s="289"/>
      <c r="D12" s="290"/>
      <c r="E12" s="269"/>
      <c r="F12" s="270"/>
      <c r="G12" s="271"/>
      <c r="H12" s="96"/>
      <c r="J12" s="231" t="s">
        <v>45</v>
      </c>
      <c r="K12" s="228">
        <v>700</v>
      </c>
      <c r="L12" s="177" t="str">
        <f>IF(BJ9=0,"",BJ9)</f>
        <v/>
      </c>
      <c r="M12" s="207" t="str">
        <f>IF(L12="","",K12*L12)</f>
        <v/>
      </c>
      <c r="N12" s="113"/>
      <c r="O12" s="261" t="str">
        <f t="shared" si="3"/>
        <v/>
      </c>
      <c r="P12" s="262"/>
      <c r="Q12" s="262"/>
      <c r="R12" s="262"/>
      <c r="S12" s="262"/>
      <c r="T12" s="263"/>
      <c r="U12" s="264"/>
      <c r="V12" s="178" t="str">
        <f t="shared" si="4"/>
        <v/>
      </c>
      <c r="W12" s="178"/>
      <c r="X12" s="80"/>
      <c r="Y12" s="97"/>
      <c r="Z12" s="98"/>
      <c r="AA12" s="66"/>
      <c r="AB12" s="99"/>
      <c r="AC12" s="100"/>
      <c r="AD12" s="101"/>
      <c r="AE12" s="100"/>
      <c r="AF12" s="179" t="str">
        <f t="shared" si="0"/>
        <v/>
      </c>
      <c r="AG12" s="257"/>
      <c r="AH12" s="28"/>
      <c r="AI12" s="181"/>
      <c r="AJ12" s="181"/>
      <c r="AK12" s="181"/>
      <c r="AL12" s="113"/>
      <c r="AM12" s="266" t="str">
        <f t="shared" si="5"/>
        <v/>
      </c>
      <c r="AN12" s="267"/>
      <c r="AO12" s="267"/>
      <c r="AP12" s="267"/>
      <c r="AQ12" s="268"/>
      <c r="AR12" s="263"/>
      <c r="AS12" s="264"/>
      <c r="AT12" s="178" t="str">
        <f t="shared" si="6"/>
        <v/>
      </c>
      <c r="AU12" s="178"/>
      <c r="AV12" s="80"/>
      <c r="AW12" s="97"/>
      <c r="AX12" s="98"/>
      <c r="AY12" s="66"/>
      <c r="AZ12" s="99"/>
      <c r="BA12" s="100"/>
      <c r="BB12" s="101"/>
      <c r="BC12" s="100"/>
      <c r="BD12" s="204" t="str">
        <f t="shared" si="1"/>
        <v/>
      </c>
      <c r="BE12" s="34"/>
      <c r="BF12" s="28"/>
      <c r="BG12" s="181"/>
      <c r="BH12" s="181"/>
      <c r="BI12" s="143"/>
      <c r="BJ12" s="118">
        <f>BJ10-BJ11</f>
        <v>0</v>
      </c>
      <c r="BK12" s="120"/>
      <c r="BL12" s="49"/>
      <c r="BM12" s="23"/>
      <c r="BN12" s="23"/>
      <c r="BO12" s="23"/>
      <c r="BP12" s="23"/>
      <c r="BQ12" s="23"/>
      <c r="BR12" s="23"/>
      <c r="BS12" s="77"/>
      <c r="BT12" s="77"/>
      <c r="BU12" s="77"/>
      <c r="BV12" s="77"/>
      <c r="BW12" s="77"/>
      <c r="BX12" s="77"/>
      <c r="BY12" s="77"/>
      <c r="CA12" s="77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</row>
    <row r="13" spans="1:101" ht="18.600000000000001" customHeight="1" x14ac:dyDescent="0.15">
      <c r="A13" s="288"/>
      <c r="B13" s="289"/>
      <c r="C13" s="289"/>
      <c r="D13" s="290"/>
      <c r="E13" s="269"/>
      <c r="F13" s="270"/>
      <c r="G13" s="271"/>
      <c r="H13" s="96"/>
      <c r="J13" s="182"/>
      <c r="K13" s="183"/>
      <c r="L13" s="80" t="s">
        <v>0</v>
      </c>
      <c r="M13" s="208">
        <f ca="1">SUM(M6:M12)</f>
        <v>0</v>
      </c>
      <c r="N13" s="113"/>
      <c r="O13" s="261" t="str">
        <f t="shared" si="3"/>
        <v/>
      </c>
      <c r="P13" s="262"/>
      <c r="Q13" s="262"/>
      <c r="R13" s="262"/>
      <c r="S13" s="262"/>
      <c r="T13" s="263"/>
      <c r="U13" s="264"/>
      <c r="V13" s="178" t="str">
        <f t="shared" si="4"/>
        <v/>
      </c>
      <c r="W13" s="178"/>
      <c r="X13" s="80"/>
      <c r="Y13" s="97"/>
      <c r="Z13" s="98"/>
      <c r="AA13" s="66"/>
      <c r="AB13" s="99"/>
      <c r="AC13" s="100"/>
      <c r="AD13" s="101"/>
      <c r="AE13" s="100"/>
      <c r="AF13" s="179" t="str">
        <f t="shared" si="0"/>
        <v/>
      </c>
      <c r="AG13" s="257"/>
      <c r="AH13" s="28"/>
      <c r="AI13" s="181"/>
      <c r="AJ13" s="181"/>
      <c r="AK13" s="181"/>
      <c r="AL13" s="113"/>
      <c r="AM13" s="266" t="str">
        <f t="shared" si="5"/>
        <v/>
      </c>
      <c r="AN13" s="267"/>
      <c r="AO13" s="267"/>
      <c r="AP13" s="267"/>
      <c r="AQ13" s="268"/>
      <c r="AR13" s="263"/>
      <c r="AS13" s="264"/>
      <c r="AT13" s="178" t="str">
        <f t="shared" si="6"/>
        <v/>
      </c>
      <c r="AU13" s="178"/>
      <c r="AV13" s="80"/>
      <c r="AW13" s="97"/>
      <c r="AX13" s="98"/>
      <c r="AY13" s="66"/>
      <c r="AZ13" s="99"/>
      <c r="BA13" s="100"/>
      <c r="BB13" s="101"/>
      <c r="BC13" s="100"/>
      <c r="BD13" s="204" t="str">
        <f t="shared" si="1"/>
        <v/>
      </c>
      <c r="BE13" s="34"/>
      <c r="BF13" s="28"/>
      <c r="BG13" s="181"/>
      <c r="BH13" s="181"/>
      <c r="BI13" s="143"/>
      <c r="BJ13" s="39">
        <f>COUNTA(Y6:Y14)+COUNTA(AW6:AW14)</f>
        <v>0</v>
      </c>
      <c r="BK13" s="120"/>
      <c r="BL13" s="49"/>
      <c r="BM13" s="23"/>
      <c r="BN13" s="23"/>
      <c r="BO13" s="23"/>
      <c r="BP13" s="23"/>
      <c r="BQ13" s="23"/>
      <c r="BR13" s="23"/>
      <c r="BS13" s="77"/>
      <c r="BT13" s="77"/>
      <c r="BU13" s="77"/>
      <c r="BV13" s="77"/>
      <c r="BW13" s="77"/>
      <c r="BX13" s="77"/>
      <c r="BY13" s="77"/>
      <c r="CA13" s="77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</row>
    <row r="14" spans="1:101" ht="18.600000000000001" customHeight="1" x14ac:dyDescent="0.15">
      <c r="A14" s="184" t="s">
        <v>208</v>
      </c>
      <c r="O14" s="261" t="str">
        <f t="shared" si="3"/>
        <v/>
      </c>
      <c r="P14" s="262"/>
      <c r="Q14" s="262"/>
      <c r="R14" s="262"/>
      <c r="S14" s="262"/>
      <c r="T14" s="263"/>
      <c r="U14" s="264"/>
      <c r="V14" s="178" t="str">
        <f t="shared" si="4"/>
        <v/>
      </c>
      <c r="W14" s="178"/>
      <c r="X14" s="80"/>
      <c r="Y14" s="97"/>
      <c r="Z14" s="98"/>
      <c r="AA14" s="66"/>
      <c r="AB14" s="99"/>
      <c r="AC14" s="100"/>
      <c r="AD14" s="101"/>
      <c r="AE14" s="100"/>
      <c r="AF14" s="179" t="str">
        <f t="shared" ref="AF14" si="8">IF(AC14="","",IF(AND(Z14="",AA14=""),IF(AB14="",0,AB14)&amp;AC14&amp;"."&amp;IF(AD14="",0,AD14)&amp;IF(AE14="",0,AE14),IF(Z14="",0,Z14)&amp;IF(AA14="",0,AA14)&amp;":"&amp;IF(AB14="",0,AB14)&amp;AC14&amp;"."&amp;IF(AD14="",0,AD14)&amp;IF(AE14="",0,AE14)))</f>
        <v/>
      </c>
      <c r="AG14" s="257"/>
      <c r="AH14" s="28"/>
      <c r="AM14" s="266" t="str">
        <f t="shared" si="5"/>
        <v/>
      </c>
      <c r="AN14" s="267"/>
      <c r="AO14" s="267"/>
      <c r="AP14" s="267"/>
      <c r="AQ14" s="268"/>
      <c r="AR14" s="263"/>
      <c r="AS14" s="264"/>
      <c r="AT14" s="178" t="str">
        <f t="shared" si="6"/>
        <v/>
      </c>
      <c r="AU14" s="178"/>
      <c r="AV14" s="80"/>
      <c r="AW14" s="97"/>
      <c r="AX14" s="98"/>
      <c r="AY14" s="66"/>
      <c r="AZ14" s="99"/>
      <c r="BA14" s="100"/>
      <c r="BB14" s="101"/>
      <c r="BC14" s="100"/>
      <c r="BD14" s="204" t="str">
        <f t="shared" ref="BD14" si="9">IF(BA14="","",IF(AND(AX14="",AY14=""),IF(AZ14="",0,AZ14)&amp;BA14&amp;"."&amp;IF(BB14="",0,BB14)&amp;IF(BC14="",0,BC14),IF(AX14="",0,AX14)&amp;IF(AY14="",0,AY14)&amp;":"&amp;IF(AZ14="",0,AZ14)&amp;BA14&amp;"."&amp;IF(BB14="",0,BB14)&amp;IF(BC14="",0,BC14)))</f>
        <v/>
      </c>
      <c r="BE14" s="34"/>
      <c r="BF14" s="28"/>
      <c r="BI14" s="143"/>
      <c r="BK14" s="39"/>
      <c r="BL14" s="50"/>
      <c r="BM14" s="48"/>
      <c r="BN14" s="23"/>
      <c r="BO14" s="23"/>
      <c r="BP14" s="23"/>
      <c r="BQ14" s="23"/>
      <c r="BR14" s="23"/>
      <c r="BS14" s="77"/>
      <c r="BT14" s="77"/>
      <c r="BU14" s="77"/>
      <c r="BV14" s="77"/>
      <c r="BW14" s="77"/>
      <c r="BX14" s="77"/>
      <c r="BY14" s="77"/>
      <c r="CA14" s="77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</row>
    <row r="15" spans="1:101" ht="16.2" customHeight="1" x14ac:dyDescent="0.15">
      <c r="B15" s="133"/>
      <c r="C15" s="28"/>
      <c r="D15" s="132"/>
      <c r="E15" s="28" t="s">
        <v>209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2"/>
      <c r="Q15" s="32"/>
      <c r="R15" s="32"/>
      <c r="S15" s="32"/>
      <c r="T15" s="32"/>
      <c r="U15" s="32"/>
      <c r="V15" s="28"/>
      <c r="W15" s="28"/>
      <c r="X15" s="28"/>
      <c r="Z15" s="32"/>
      <c r="AA15" s="32"/>
      <c r="AB15" s="32"/>
      <c r="AC15" s="32"/>
      <c r="AD15" s="32"/>
      <c r="AE15" s="32"/>
      <c r="AF15" s="28"/>
      <c r="AG15" s="28"/>
      <c r="AH15" s="185"/>
      <c r="AI15" s="21"/>
      <c r="AJ15" s="21"/>
      <c r="AK15" s="21"/>
      <c r="AL15" s="28"/>
      <c r="AM15" s="28"/>
      <c r="AN15" s="32"/>
      <c r="AO15" s="32"/>
      <c r="AP15" s="32"/>
      <c r="AQ15" s="32"/>
      <c r="AR15" s="32"/>
      <c r="AS15" s="32"/>
      <c r="AT15" s="28"/>
      <c r="AU15" s="28"/>
      <c r="AV15" s="28"/>
      <c r="AX15" s="32"/>
      <c r="AY15" s="32"/>
      <c r="AZ15" s="32"/>
      <c r="BA15" s="32"/>
      <c r="BB15" s="32"/>
      <c r="BC15" s="32"/>
      <c r="BD15" s="28"/>
      <c r="BE15" s="28"/>
      <c r="BF15" s="185"/>
      <c r="BG15" s="21"/>
      <c r="BH15" s="21"/>
      <c r="BI15" s="138"/>
      <c r="BK15" s="39"/>
      <c r="BL15" s="49"/>
      <c r="BM15" s="48"/>
      <c r="BN15" s="23"/>
      <c r="BO15" s="23"/>
      <c r="BP15" s="23"/>
      <c r="BQ15" s="23"/>
      <c r="BR15" s="23"/>
      <c r="BS15" s="77"/>
      <c r="BT15" s="77"/>
      <c r="BU15" s="77"/>
      <c r="BV15" s="77"/>
      <c r="BW15" s="77"/>
      <c r="BX15" s="77"/>
      <c r="BY15" s="77"/>
      <c r="CA15" s="77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</row>
    <row r="16" spans="1:101" ht="16.2" customHeight="1" x14ac:dyDescent="0.15">
      <c r="B16" s="1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86" t="s">
        <v>240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8"/>
      <c r="AJ16" s="189"/>
      <c r="AK16" s="189"/>
      <c r="AL16" s="186" t="s">
        <v>73</v>
      </c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8"/>
      <c r="BH16" s="189"/>
      <c r="BI16" s="144"/>
      <c r="BJ16" s="54" t="s">
        <v>190</v>
      </c>
      <c r="BK16" s="39"/>
      <c r="BL16" s="49"/>
      <c r="BM16" s="48"/>
      <c r="BO16" s="56" t="s">
        <v>92</v>
      </c>
      <c r="BP16" s="23"/>
      <c r="BQ16" s="23"/>
      <c r="BR16" s="23"/>
      <c r="BS16" s="16"/>
      <c r="BT16" s="23"/>
      <c r="BU16" s="23"/>
      <c r="BV16" s="16"/>
      <c r="BW16" s="23"/>
      <c r="BX16" s="16"/>
      <c r="BY16" s="23"/>
      <c r="BZ16" s="16"/>
      <c r="CA16" s="23"/>
      <c r="CB16" s="129"/>
      <c r="CC16" s="129"/>
      <c r="CD16" s="129"/>
      <c r="CE16" s="129"/>
      <c r="CF16" s="129"/>
      <c r="CG16" s="129"/>
      <c r="CH16" s="129"/>
      <c r="CI16" s="129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5"/>
      <c r="CV16" s="12"/>
      <c r="CW16" s="12"/>
    </row>
    <row r="17" spans="1:148" ht="48" customHeight="1" thickBot="1" x14ac:dyDescent="0.2">
      <c r="A17" s="190" t="s">
        <v>17</v>
      </c>
      <c r="B17" s="209" t="s">
        <v>242</v>
      </c>
      <c r="C17" s="191" t="s">
        <v>49</v>
      </c>
      <c r="D17" s="259" t="s">
        <v>7</v>
      </c>
      <c r="E17" s="259"/>
      <c r="F17" s="259" t="s">
        <v>15</v>
      </c>
      <c r="G17" s="259"/>
      <c r="H17" s="192" t="s">
        <v>199</v>
      </c>
      <c r="I17" s="192" t="s">
        <v>249</v>
      </c>
      <c r="J17" s="160" t="s">
        <v>250</v>
      </c>
      <c r="K17" s="192" t="s">
        <v>251</v>
      </c>
      <c r="L17" s="192" t="s">
        <v>252</v>
      </c>
      <c r="M17" s="193" t="s">
        <v>253</v>
      </c>
      <c r="N17" s="259" t="s">
        <v>47</v>
      </c>
      <c r="O17" s="265"/>
      <c r="P17" s="258" t="s">
        <v>195</v>
      </c>
      <c r="Q17" s="258"/>
      <c r="R17" s="258"/>
      <c r="S17" s="258"/>
      <c r="T17" s="258"/>
      <c r="U17" s="258"/>
      <c r="V17" s="258"/>
      <c r="W17" s="253"/>
      <c r="X17" s="259" t="s">
        <v>48</v>
      </c>
      <c r="Y17" s="260"/>
      <c r="Z17" s="258" t="s">
        <v>195</v>
      </c>
      <c r="AA17" s="258"/>
      <c r="AB17" s="258"/>
      <c r="AC17" s="258"/>
      <c r="AD17" s="258"/>
      <c r="AE17" s="258"/>
      <c r="AF17" s="258"/>
      <c r="AG17" s="253"/>
      <c r="AH17" s="192" t="s">
        <v>245</v>
      </c>
      <c r="AI17" s="194" t="s">
        <v>27</v>
      </c>
      <c r="AJ17" s="232"/>
      <c r="AK17" s="195"/>
      <c r="AL17" s="259" t="s">
        <v>71</v>
      </c>
      <c r="AM17" s="265"/>
      <c r="AN17" s="272" t="s">
        <v>75</v>
      </c>
      <c r="AO17" s="272"/>
      <c r="AP17" s="272"/>
      <c r="AQ17" s="272"/>
      <c r="AR17" s="272"/>
      <c r="AS17" s="272"/>
      <c r="AT17" s="272"/>
      <c r="AU17" s="254"/>
      <c r="AV17" s="259" t="s">
        <v>72</v>
      </c>
      <c r="AW17" s="260"/>
      <c r="AX17" s="272" t="s">
        <v>75</v>
      </c>
      <c r="AY17" s="272"/>
      <c r="AZ17" s="272"/>
      <c r="BA17" s="272"/>
      <c r="BB17" s="272"/>
      <c r="BC17" s="272"/>
      <c r="BD17" s="272"/>
      <c r="BE17" s="254"/>
      <c r="BF17" s="192" t="s">
        <v>245</v>
      </c>
      <c r="BG17" s="194" t="s">
        <v>27</v>
      </c>
      <c r="BH17" s="195"/>
      <c r="BI17" s="145"/>
      <c r="BJ17" s="55" t="s">
        <v>189</v>
      </c>
      <c r="BL17" s="49"/>
      <c r="BM17" s="23"/>
      <c r="BN17" s="23"/>
      <c r="BO17" s="23"/>
      <c r="BP17" s="23"/>
      <c r="BQ17" s="23"/>
      <c r="BR17" s="23"/>
      <c r="BZ17" s="130"/>
      <c r="CA17" s="38"/>
      <c r="CB17" s="44"/>
      <c r="CC17" s="44"/>
      <c r="CD17" s="44"/>
      <c r="CE17" s="44"/>
      <c r="CF17" s="44"/>
      <c r="CG17" s="44"/>
      <c r="CH17" s="44"/>
      <c r="CI17" s="45"/>
      <c r="CJ17" s="44"/>
      <c r="CK17" s="45"/>
      <c r="CL17" s="44"/>
      <c r="CM17" s="45"/>
      <c r="CN17" s="44"/>
      <c r="CO17" s="45"/>
      <c r="CP17" s="44"/>
      <c r="CQ17" s="45"/>
      <c r="CR17" s="44"/>
      <c r="CS17" s="45"/>
      <c r="CT17" s="44"/>
      <c r="CU17" s="45"/>
      <c r="CV17" s="44"/>
      <c r="CW17" s="45"/>
      <c r="CX17" s="44"/>
      <c r="CY17" s="45"/>
      <c r="CZ17" s="44"/>
      <c r="DA17" s="45"/>
      <c r="DB17" s="44"/>
    </row>
    <row r="18" spans="1:148" ht="17.25" customHeight="1" thickBot="1" x14ac:dyDescent="0.2">
      <c r="A18" s="210" t="s">
        <v>26</v>
      </c>
      <c r="B18" s="210"/>
      <c r="C18" s="210">
        <v>1</v>
      </c>
      <c r="D18" s="214" t="s">
        <v>51</v>
      </c>
      <c r="E18" s="215" t="s">
        <v>52</v>
      </c>
      <c r="F18" s="216" t="s">
        <v>54</v>
      </c>
      <c r="G18" s="217" t="s">
        <v>53</v>
      </c>
      <c r="H18" s="163">
        <v>1</v>
      </c>
      <c r="I18" s="162" t="s">
        <v>103</v>
      </c>
      <c r="J18" s="162" t="s">
        <v>254</v>
      </c>
      <c r="K18" s="196">
        <v>40706</v>
      </c>
      <c r="L18" s="162" t="s">
        <v>10</v>
      </c>
      <c r="M18" s="162" t="s">
        <v>60</v>
      </c>
      <c r="N18" s="196" t="s">
        <v>81</v>
      </c>
      <c r="O18" s="197" t="s">
        <v>38</v>
      </c>
      <c r="P18" s="198"/>
      <c r="Q18" s="199">
        <v>2</v>
      </c>
      <c r="R18" s="198">
        <v>0</v>
      </c>
      <c r="S18" s="199">
        <v>2</v>
      </c>
      <c r="T18" s="198">
        <v>0</v>
      </c>
      <c r="U18" s="199">
        <v>0</v>
      </c>
      <c r="V18" s="200" t="str">
        <f>IF(S18="","",IF(AND(P18="",Q18=""),IF(R18="",0,R18)&amp;S18&amp;"."&amp;IF(T18="",0,T18)&amp;IF(U18="",0,U18),IF(P18="",0,P18)&amp;IF(Q18="",0,Q18)&amp;":"&amp;IF(R18="",0,R18)&amp;S18&amp;"."&amp;IF(T18="",0,T18)&amp;IF(U18="",0,U18)))</f>
        <v>02:02.00</v>
      </c>
      <c r="W18" s="200"/>
      <c r="X18" s="163" t="s">
        <v>81</v>
      </c>
      <c r="Y18" s="200" t="s">
        <v>33</v>
      </c>
      <c r="Z18" s="198"/>
      <c r="AA18" s="199"/>
      <c r="AB18" s="198">
        <v>1</v>
      </c>
      <c r="AC18" s="199">
        <v>4</v>
      </c>
      <c r="AD18" s="198">
        <v>6</v>
      </c>
      <c r="AE18" s="199">
        <v>1</v>
      </c>
      <c r="AF18" s="200" t="str">
        <f>IF(AC18="","",IF(AND(Z18="",AA18=""),IF(AB18="",0,AB18)&amp;AC18&amp;"."&amp;IF(AD18="",0,AD18)&amp;IF(AE18="",0,AE18),IF(Z18="",0,Z18)&amp;IF(AA18="",0,AA18)&amp;":"&amp;IF(AB18="",0,AB18)&amp;AC18&amp;"."&amp;IF(AD18="",0,AD18)&amp;IF(AE18="",0,AE18)))</f>
        <v>14.61</v>
      </c>
      <c r="AG18" s="200"/>
      <c r="AH18" s="163" t="s">
        <v>2</v>
      </c>
      <c r="AI18" s="201" t="s">
        <v>28</v>
      </c>
      <c r="AJ18" s="233"/>
      <c r="AK18" s="202"/>
      <c r="AL18" s="196" t="s">
        <v>81</v>
      </c>
      <c r="AM18" s="197" t="s">
        <v>40</v>
      </c>
      <c r="AN18" s="198"/>
      <c r="AO18" s="199"/>
      <c r="AP18" s="198"/>
      <c r="AQ18" s="199">
        <v>3</v>
      </c>
      <c r="AR18" s="198">
        <v>2</v>
      </c>
      <c r="AS18" s="199">
        <v>5</v>
      </c>
      <c r="AT18" s="200" t="str">
        <f>IF(AQ18="","",IF(AND(AN18="",AO18=""),IF(AP18="",0,AP18)&amp;AQ18&amp;"."&amp;IF(AR18="",0,AR18)&amp;IF(AS18="",0,AS18),IF(AN18="",0,AN18)&amp;IF(AO18="",0,AO18)&amp;":"&amp;IF(AP18="",0,AP18)&amp;AQ18&amp;"."&amp;IF(AR18="",0,AR18)&amp;IF(AS18="",0,AS18)))</f>
        <v>03.25</v>
      </c>
      <c r="AU18" s="200"/>
      <c r="AV18" s="163" t="s">
        <v>81</v>
      </c>
      <c r="AW18" s="200" t="s">
        <v>330</v>
      </c>
      <c r="AX18" s="198"/>
      <c r="AY18" s="199"/>
      <c r="AZ18" s="198">
        <v>2</v>
      </c>
      <c r="BA18" s="199">
        <v>8</v>
      </c>
      <c r="BB18" s="198">
        <v>0</v>
      </c>
      <c r="BC18" s="199">
        <v>5</v>
      </c>
      <c r="BD18" s="200" t="str">
        <f>IF(BA18="","",IF(AND(AX18="",AY18=""),IF(AZ18="",0,AZ18)&amp;BA18&amp;"."&amp;IF(BB18="",0,BB18)&amp;IF(BC18="",0,BC18),IF(AX18="",0,AX18)&amp;IF(AY18="",0,AY18)&amp;":"&amp;IF(AZ18="",0,AZ18)&amp;BA18&amp;"."&amp;IF(BB18="",0,BB18)&amp;IF(BC18="",0,BC18)))</f>
        <v>28.05</v>
      </c>
      <c r="BE18" s="200"/>
      <c r="BF18" s="163" t="s">
        <v>2</v>
      </c>
      <c r="BG18" s="201" t="s">
        <v>28</v>
      </c>
      <c r="BH18" s="202"/>
      <c r="BI18" s="145"/>
      <c r="BJ18" s="103">
        <v>0</v>
      </c>
      <c r="BK18" s="23">
        <v>1</v>
      </c>
      <c r="BL18" s="48">
        <v>2</v>
      </c>
      <c r="BM18" s="23">
        <v>3</v>
      </c>
      <c r="BO18" s="23" t="s">
        <v>194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23"/>
      <c r="BZ18" s="16"/>
      <c r="CA18" s="18"/>
      <c r="CB18" s="16"/>
      <c r="CC18" s="18"/>
      <c r="CD18" s="52"/>
      <c r="CE18" s="52"/>
      <c r="CF18" s="52"/>
      <c r="CG18" s="52"/>
      <c r="CH18" s="52"/>
      <c r="CI18" s="16" t="s">
        <v>315</v>
      </c>
      <c r="CJ18" s="16"/>
      <c r="CK18" s="16"/>
      <c r="CL18" s="16"/>
      <c r="CM18" s="23"/>
      <c r="CN18" s="23"/>
      <c r="CO18" s="16"/>
      <c r="CP18" s="16"/>
      <c r="CQ18" s="17"/>
      <c r="CR18" s="16"/>
      <c r="CS18" s="16"/>
      <c r="CT18" s="16"/>
      <c r="CU18" s="18"/>
      <c r="CV18" s="14"/>
      <c r="CW18" s="14"/>
      <c r="CX18" s="14"/>
      <c r="CY18" s="14"/>
      <c r="CZ18" s="14"/>
      <c r="DA18" s="14"/>
      <c r="DB18" s="14"/>
      <c r="DC18" s="23" t="s">
        <v>316</v>
      </c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8"/>
      <c r="DQ18" s="18"/>
      <c r="DR18" s="18"/>
      <c r="DS18" s="18"/>
      <c r="DT18" s="18"/>
      <c r="DU18" s="18"/>
      <c r="DV18" s="18"/>
      <c r="DW18" s="16" t="s">
        <v>317</v>
      </c>
    </row>
    <row r="19" spans="1:148" ht="19.5" customHeight="1" x14ac:dyDescent="0.15">
      <c r="A19" s="211"/>
      <c r="B19" s="238" t="str">
        <f t="shared" ref="B19:B62" si="10">IF(OR(A19="",A19="※"),"",A19)</f>
        <v/>
      </c>
      <c r="C19" s="218"/>
      <c r="D19" s="219"/>
      <c r="E19" s="220"/>
      <c r="F19" s="221"/>
      <c r="G19" s="222"/>
      <c r="H19" s="25"/>
      <c r="I19" s="203" t="str">
        <f>IF($D19="","",SUBSTITUTE(SUBSTITUTE($G$4,"学",""),"校",""))</f>
        <v/>
      </c>
      <c r="J19" s="239" t="str">
        <f>IF($D19="","",ASC($G$3))</f>
        <v/>
      </c>
      <c r="K19" s="102"/>
      <c r="L19" s="239" t="str">
        <f>IF($D19="","",ASC($C$4))</f>
        <v/>
      </c>
      <c r="M19" s="92"/>
      <c r="N19" s="93"/>
      <c r="O19" s="90"/>
      <c r="P19" s="70"/>
      <c r="Q19" s="71"/>
      <c r="R19" s="70"/>
      <c r="S19" s="72"/>
      <c r="T19" s="70"/>
      <c r="U19" s="72"/>
      <c r="V19" s="206" t="str">
        <f>IF(S19="","",IF(AND(P19="",Q19=""),IF(R19="",0,R19)&amp;S19&amp;"."&amp;IF(T19="",0,T19)&amp;IF(U19="",0,U19),IF(P19="",0,P19)&amp;IF(Q19="",0,Q19)&amp;":"&amp;IF(R19="",0,R19)&amp;S19&amp;"."&amp;IF(T19="",0,T19)&amp;IF(U19="",0,U19)))</f>
        <v/>
      </c>
      <c r="W19" s="206"/>
      <c r="X19" s="91"/>
      <c r="Y19" s="90"/>
      <c r="Z19" s="70"/>
      <c r="AA19" s="71"/>
      <c r="AB19" s="73"/>
      <c r="AC19" s="72"/>
      <c r="AD19" s="74"/>
      <c r="AE19" s="72"/>
      <c r="AF19" s="206" t="str">
        <f>IF(AC19="","",IF(AND(Z19="",AA19=""),IF(AB19="",0,AB19)&amp;AC19&amp;"."&amp;IF(AD19="",0,AD19)&amp;IF(AE19="",0,AE19),IF(Z19="",0,Z19)&amp;IF(AA19="",0,AA19)&amp;":"&amp;IF(AB19="",0,AB19)&amp;AC19&amp;"."&amp;IF(AD19="",0,AD19)&amp;IF(AE19="",0,AE19)))</f>
        <v/>
      </c>
      <c r="AG19" s="206"/>
      <c r="AH19" s="95"/>
      <c r="AI19" s="19" t="str">
        <f>IF(AH19="","-","")</f>
        <v>-</v>
      </c>
      <c r="AJ19" s="234"/>
      <c r="AK19" s="22"/>
      <c r="AL19" s="93"/>
      <c r="AM19" s="90"/>
      <c r="AN19" s="70"/>
      <c r="AO19" s="71"/>
      <c r="AP19" s="73"/>
      <c r="AQ19" s="72"/>
      <c r="AR19" s="74"/>
      <c r="AS19" s="72"/>
      <c r="AT19" s="206" t="str">
        <f>IF(AQ19="","",IF(AND(AN19="",AO19=""),IF(AP19="",0,AP19)&amp;AQ19&amp;"."&amp;IF(AR19="",0,AR19)&amp;IF(AS19="",0,AS19),IF(AN19="",0,AN19)&amp;IF(AO19="",0,AO19)&amp;":"&amp;IF(AP19="",0,AP19)&amp;AQ19&amp;"."&amp;IF(AR19="",0,AR19)&amp;IF(AS19="",0,AS19)))</f>
        <v/>
      </c>
      <c r="AU19" s="206"/>
      <c r="AV19" s="91"/>
      <c r="AW19" s="90"/>
      <c r="AX19" s="70"/>
      <c r="AY19" s="71"/>
      <c r="AZ19" s="73"/>
      <c r="BA19" s="72"/>
      <c r="BB19" s="74"/>
      <c r="BC19" s="72"/>
      <c r="BD19" s="205" t="str">
        <f>IF(BA19="","",IF(AND(AX19="",AY19=""),IF(AZ19="",0,AZ19)&amp;BA19&amp;"."&amp;IF(BB19="",0,BB19)&amp;IF(BC19="",0,BC19),IF(AX19="",0,AX19)&amp;IF(AY19="",0,AY19)&amp;":"&amp;IF(AZ19="",0,AZ19)&amp;BA19&amp;"."&amp;IF(BB19="",0,BB19)&amp;IF(BC19="",0,BC19)))</f>
        <v/>
      </c>
      <c r="BE19" s="206"/>
      <c r="BF19" s="95"/>
      <c r="BG19" s="19" t="str">
        <f>IF(BF19="","-","")</f>
        <v>-</v>
      </c>
      <c r="BH19" s="22"/>
      <c r="BI19" s="146"/>
      <c r="BJ19" s="34" t="str">
        <f>IF($BJ$18=1,$C$4&amp;$C19&amp;RIGHT($H19,1),$C$4&amp;$C19)</f>
        <v/>
      </c>
      <c r="BK19" s="53" t="str">
        <f>IFERROR(VLOOKUP($BJ19,クラス・種目リスト!$A$66:$E$81,3,FALSE),"-")</f>
        <v>-</v>
      </c>
      <c r="BL19" s="53" t="str">
        <f>IFERROR(VLOOKUP($BJ19,クラス・種目リスト!$A$66:$E$81,4,FALSE),"-")</f>
        <v>-</v>
      </c>
      <c r="BM19" s="53" t="str">
        <f>IFERROR(VLOOKUP($BJ19,クラス・種目リスト!$A$66:$E$81,5,FALSE),"-")</f>
        <v>-</v>
      </c>
      <c r="BO19" s="18" t="str">
        <f>IFERROR(VLOOKUP($N19,クラス・種目リスト!$A$2:$AF$48,3,FALSE),"-")</f>
        <v>-</v>
      </c>
      <c r="BP19" s="18" t="str">
        <f>IFERROR(VLOOKUP($N19,クラス・種目リスト!$A$2:$AF$48,4,FALSE),"-")</f>
        <v>-</v>
      </c>
      <c r="BQ19" s="18" t="str">
        <f>IFERROR(VLOOKUP($N19,クラス・種目リスト!$A$2:$AF$48,5,FALSE),"-")</f>
        <v>-</v>
      </c>
      <c r="BR19" s="18" t="str">
        <f>IFERROR(VLOOKUP($N19,クラス・種目リスト!$A$2:$AF$48,6,FALSE),"-")</f>
        <v>-</v>
      </c>
      <c r="BS19" s="18" t="str">
        <f>IFERROR(VLOOKUP($N19,クラス・種目リスト!$A$2:$AF$48,7,FALSE),"-")</f>
        <v>-</v>
      </c>
      <c r="BT19" s="18" t="str">
        <f>IFERROR(VLOOKUP($N19,クラス・種目リスト!$A$2:$AF$48,8,FALSE),"-")</f>
        <v>-</v>
      </c>
      <c r="BU19" s="18" t="str">
        <f>IFERROR(VLOOKUP($N19,クラス・種目リスト!$A$2:$AF$48,9,FALSE),"-")</f>
        <v>-</v>
      </c>
      <c r="BV19" s="18" t="str">
        <f>IFERROR(VLOOKUP($N19,クラス・種目リスト!$A$2:$AF$48,10,FALSE),"-")</f>
        <v>-</v>
      </c>
      <c r="BW19" s="18" t="str">
        <f>IFERROR(VLOOKUP($N19,クラス・種目リスト!$A$2:$AF$48,11,FALSE),"-")</f>
        <v>-</v>
      </c>
      <c r="BX19" s="18" t="str">
        <f>IFERROR(VLOOKUP($N19,クラス・種目リスト!$A$2:$AF$48,12,FALSE),"-")</f>
        <v>-</v>
      </c>
      <c r="BY19" s="18" t="str">
        <f>IFERROR(VLOOKUP($N19,クラス・種目リスト!$A$2:$AF$48,13,FALSE),"-")</f>
        <v>-</v>
      </c>
      <c r="BZ19" s="18" t="str">
        <f>IFERROR(VLOOKUP($N19,クラス・種目リスト!$A$2:$AF$48,14,FALSE),"-")</f>
        <v>-</v>
      </c>
      <c r="CA19" s="18" t="str">
        <f>IFERROR(VLOOKUP($N19,クラス・種目リスト!$A$2:$AF$48,15,FALSE),"-")</f>
        <v>-</v>
      </c>
      <c r="CB19" s="18" t="str">
        <f>IFERROR(VLOOKUP($N19,クラス・種目リスト!$A$2:$AF$48,16,FALSE),"-")</f>
        <v>-</v>
      </c>
      <c r="CC19" s="18" t="str">
        <f>IFERROR(VLOOKUP($N19,クラス・種目リスト!$A$2:$AF$48,17,FALSE),"-")</f>
        <v>-</v>
      </c>
      <c r="CD19" s="18"/>
      <c r="CE19" s="18"/>
      <c r="CF19" s="18"/>
      <c r="CG19" s="18"/>
      <c r="CH19" s="18"/>
      <c r="CI19" s="18" t="str">
        <f>IFERROR(VLOOKUP($X19,クラス・種目リスト!$A$2:$AF$48,3,FALSE),"-")</f>
        <v>-</v>
      </c>
      <c r="CJ19" s="18" t="str">
        <f>IFERROR(VLOOKUP($X19,クラス・種目リスト!$A$2:$AF$48,4,FALSE),"-")</f>
        <v>-</v>
      </c>
      <c r="CK19" s="18" t="str">
        <f>IFERROR(VLOOKUP($X19,クラス・種目リスト!$A$2:$AF$48,5,FALSE),"-")</f>
        <v>-</v>
      </c>
      <c r="CL19" s="18" t="str">
        <f>IFERROR(VLOOKUP($X19,クラス・種目リスト!$A$2:$AF$48,6,FALSE),"-")</f>
        <v>-</v>
      </c>
      <c r="CM19" s="18" t="str">
        <f>IFERROR(VLOOKUP($X19,クラス・種目リスト!$A$2:$AF$48,7,FALSE),"-")</f>
        <v>-</v>
      </c>
      <c r="CN19" s="18" t="str">
        <f>IFERROR(VLOOKUP($X19,クラス・種目リスト!$A$2:$AF$48,8,FALSE),"-")</f>
        <v>-</v>
      </c>
      <c r="CO19" s="18" t="str">
        <f>IFERROR(VLOOKUP($X19,クラス・種目リスト!$A$2:$AF$48,9,FALSE),"-")</f>
        <v>-</v>
      </c>
      <c r="CP19" s="18" t="str">
        <f>IFERROR(VLOOKUP($X19,クラス・種目リスト!$A$2:$AF$48,10,FALSE),"-")</f>
        <v>-</v>
      </c>
      <c r="CQ19" s="18" t="str">
        <f>IFERROR(VLOOKUP($X19,クラス・種目リスト!$A$2:$AF$48,11,FALSE),"-")</f>
        <v>-</v>
      </c>
      <c r="CR19" s="18" t="str">
        <f>IFERROR(VLOOKUP($X19,クラス・種目リスト!$A$2:$AF$48,12,FALSE),"-")</f>
        <v>-</v>
      </c>
      <c r="CS19" s="18" t="str">
        <f>IFERROR(VLOOKUP($X19,クラス・種目リスト!$A$2:$AF$48,13,FALSE),"-")</f>
        <v>-</v>
      </c>
      <c r="CT19" s="18" t="str">
        <f>IFERROR(VLOOKUP($X19,クラス・種目リスト!$A$2:$AF$48,14,FALSE),"-")</f>
        <v>-</v>
      </c>
      <c r="CU19" s="18" t="str">
        <f>IFERROR(VLOOKUP($X19,クラス・種目リスト!$A$2:$AF$48,15,FALSE),"-")</f>
        <v>-</v>
      </c>
      <c r="CV19" s="18" t="str">
        <f>IFERROR(VLOOKUP($X19,クラス・種目リスト!$A$2:$AF$48,16,FALSE),"-")</f>
        <v>-</v>
      </c>
      <c r="CW19" s="18" t="str">
        <f>IFERROR(VLOOKUP($X19,クラス・種目リスト!$A$2:$AF$48,17,FALSE),"-")</f>
        <v>-</v>
      </c>
      <c r="CX19" s="18"/>
      <c r="CY19" s="18"/>
      <c r="CZ19" s="18"/>
      <c r="DA19" s="18"/>
      <c r="DB19" s="18"/>
      <c r="DC19" s="18" t="str">
        <f>IFERROR(VLOOKUP($AL19,クラス・種目リスト!$A$2:$AF$48,18,FALSE),"-")</f>
        <v>-</v>
      </c>
      <c r="DD19" s="18" t="str">
        <f>IFERROR(VLOOKUP($AL19,クラス・種目リスト!$A$2:$AF$48,19,FALSE),"-")</f>
        <v>-</v>
      </c>
      <c r="DE19" s="18" t="str">
        <f>IFERROR(VLOOKUP($AL19,クラス・種目リスト!$A$2:$AF$48,20,FALSE),"-")</f>
        <v>-</v>
      </c>
      <c r="DF19" s="18" t="str">
        <f>IFERROR(VLOOKUP($AL19,クラス・種目リスト!$A$2:$AF$48,21,FALSE),"-")</f>
        <v>-</v>
      </c>
      <c r="DG19" s="18" t="str">
        <f>IFERROR(VLOOKUP($AL19,クラス・種目リスト!$A$2:$AF$48,22,FALSE),"-")</f>
        <v>-</v>
      </c>
      <c r="DH19" s="18" t="str">
        <f>IFERROR(VLOOKUP($AL19,クラス・種目リスト!$A$2:$AF$48,23,FALSE),"-")</f>
        <v>-</v>
      </c>
      <c r="DI19" s="18" t="str">
        <f>IFERROR(VLOOKUP($AL19,クラス・種目リスト!$A$2:$AF$48,24,FALSE),"-")</f>
        <v>-</v>
      </c>
      <c r="DJ19" s="18" t="str">
        <f>IFERROR(VLOOKUP($AL19,クラス・種目リスト!$A$2:$AF$48,25,FALSE),"-")</f>
        <v>-</v>
      </c>
      <c r="DK19" s="18" t="str">
        <f>IFERROR(VLOOKUP($AL19,クラス・種目リスト!$A$2:$AF$48,26,FALSE),"-")</f>
        <v>-</v>
      </c>
      <c r="DL19" s="18" t="str">
        <f>IFERROR(VLOOKUP($AL19,クラス・種目リスト!$A$2:$AF$48,27,FALSE),"-")</f>
        <v>-</v>
      </c>
      <c r="DM19" s="18" t="str">
        <f>IFERROR(VLOOKUP($AL19,クラス・種目リスト!$A$2:$AF$48,28,FALSE),"-")</f>
        <v>-</v>
      </c>
      <c r="DN19" s="18" t="str">
        <f>IFERROR(VLOOKUP($AL19,クラス・種目リスト!$A$2:$AF$48,29,FALSE),"-")</f>
        <v>-</v>
      </c>
      <c r="DO19" s="18" t="str">
        <f>IFERROR(VLOOKUP($AL19,クラス・種目リスト!$A$2:$AF$48,30,FALSE),"-")</f>
        <v>-</v>
      </c>
      <c r="DP19" s="18" t="str">
        <f>IFERROR(VLOOKUP($AL19,クラス・種目リスト!$A$2:$AF$48,31,FALSE),"-")</f>
        <v>-</v>
      </c>
      <c r="DQ19" s="18" t="str">
        <f>IFERROR(VLOOKUP($AL19,クラス・種目リスト!$A$2:$AF$48,32,FALSE),"-")</f>
        <v>-</v>
      </c>
      <c r="DW19" s="18" t="str">
        <f>IFERROR(VLOOKUP($AV19,クラス・種目リスト!$A$2:$AF$48,18,FALSE),"-")</f>
        <v>-</v>
      </c>
      <c r="DX19" s="18" t="str">
        <f>IFERROR(VLOOKUP($AV19,クラス・種目リスト!$A$2:$AF$48,19,FALSE),"-")</f>
        <v>-</v>
      </c>
      <c r="DY19" s="18" t="str">
        <f>IFERROR(VLOOKUP($AV19,クラス・種目リスト!$A$2:$AF$48,20,FALSE),"-")</f>
        <v>-</v>
      </c>
      <c r="DZ19" s="18" t="str">
        <f>IFERROR(VLOOKUP($AV19,クラス・種目リスト!$A$2:$AF$48,21,FALSE),"-")</f>
        <v>-</v>
      </c>
      <c r="EA19" s="18" t="str">
        <f>IFERROR(VLOOKUP($AV19,クラス・種目リスト!$A$2:$AF$48,22,FALSE),"-")</f>
        <v>-</v>
      </c>
      <c r="EB19" s="18" t="str">
        <f>IFERROR(VLOOKUP($AV19,クラス・種目リスト!$A$2:$AF$48,23,FALSE),"-")</f>
        <v>-</v>
      </c>
      <c r="EC19" s="18" t="str">
        <f>IFERROR(VLOOKUP($AV19,クラス・種目リスト!$A$2:$AF$48,24,FALSE),"-")</f>
        <v>-</v>
      </c>
      <c r="ED19" s="18" t="str">
        <f>IFERROR(VLOOKUP($AV19,クラス・種目リスト!$A$2:$AF$48,25,FALSE),"-")</f>
        <v>-</v>
      </c>
      <c r="EE19" s="18" t="str">
        <f>IFERROR(VLOOKUP($AV19,クラス・種目リスト!$A$2:$AF$48,26,FALSE),"-")</f>
        <v>-</v>
      </c>
      <c r="EF19" s="18" t="str">
        <f>IFERROR(VLOOKUP($AV19,クラス・種目リスト!$A$2:$AF$48,27,FALSE),"-")</f>
        <v>-</v>
      </c>
      <c r="EG19" s="18" t="str">
        <f>IFERROR(VLOOKUP($AV19,クラス・種目リスト!$A$2:$AF$48,28,FALSE),"-")</f>
        <v>-</v>
      </c>
      <c r="EH19" s="18" t="str">
        <f>IFERROR(VLOOKUP($AV19,クラス・種目リスト!$A$2:$AF$48,29,FALSE),"-")</f>
        <v>-</v>
      </c>
      <c r="EI19" s="18" t="str">
        <f>IFERROR(VLOOKUP($AV19,クラス・種目リスト!$A$2:$AF$48,30,FALSE),"-")</f>
        <v>-</v>
      </c>
      <c r="EJ19" s="18" t="str">
        <f>IFERROR(VLOOKUP($AV19,クラス・種目リスト!$A$2:$AF$48,31,FALSE),"-")</f>
        <v>-</v>
      </c>
      <c r="EK19" s="18" t="str">
        <f>IFERROR(VLOOKUP($AV19,クラス・種目リスト!$A$2:$AF$48,32,FALSE),"-")</f>
        <v>-</v>
      </c>
      <c r="ER19" s="3">
        <f ca="1">IF(INDIRECT("O19")="-",0,COUNTA(INDIRECT("O19")))+IF(INDIRECT("Y19")="-",0,COUNTA(INDIRECT("Y19")))+IF(INDIRECT("AM19")="-",0,COUNTA(INDIRECT("AM19")))+IF(INDIRECT("AW19")="-",0,COUNTA(INDIRECT("AW19")))</f>
        <v>0</v>
      </c>
    </row>
    <row r="20" spans="1:148" ht="19.5" customHeight="1" x14ac:dyDescent="0.15">
      <c r="A20" s="211"/>
      <c r="B20" s="238" t="str">
        <f t="shared" si="10"/>
        <v/>
      </c>
      <c r="C20" s="218"/>
      <c r="D20" s="223"/>
      <c r="E20" s="224"/>
      <c r="F20" s="225"/>
      <c r="G20" s="226"/>
      <c r="H20" s="83"/>
      <c r="I20" s="203" t="str">
        <f t="shared" ref="I20:I62" si="11">IF($D20="","",SUBSTITUTE(SUBSTITUTE($G$4,"学",""),"校",""))</f>
        <v/>
      </c>
      <c r="J20" s="239" t="str">
        <f t="shared" ref="J20:J62" si="12">IF($D20="","",ASC($G$3))</f>
        <v/>
      </c>
      <c r="K20" s="78"/>
      <c r="L20" s="239" t="str">
        <f t="shared" ref="L20:L62" si="13">IF($D20="","",ASC($C$4))</f>
        <v/>
      </c>
      <c r="M20" s="93"/>
      <c r="N20" s="93"/>
      <c r="O20" s="90"/>
      <c r="P20" s="70"/>
      <c r="Q20" s="71"/>
      <c r="R20" s="70"/>
      <c r="S20" s="72"/>
      <c r="T20" s="70"/>
      <c r="U20" s="72"/>
      <c r="V20" s="206" t="str">
        <f>IF(S20="","",IF(AND(P20="",Q20=""),IF(R20="",0,R20)&amp;S20&amp;"."&amp;IF(T20="",0,T20)&amp;IF(U20="",0,U20),IF(P20="",0,P20)&amp;IF(Q20="",0,Q20)&amp;":"&amp;IF(R20="",0,R20)&amp;S20&amp;"."&amp;IF(T20="",0,T20)&amp;IF(U20="",0,U20)))</f>
        <v/>
      </c>
      <c r="W20" s="255"/>
      <c r="X20" s="31"/>
      <c r="Y20" s="90"/>
      <c r="Z20" s="70"/>
      <c r="AA20" s="71"/>
      <c r="AB20" s="73"/>
      <c r="AC20" s="72"/>
      <c r="AD20" s="74"/>
      <c r="AE20" s="72"/>
      <c r="AF20" s="206" t="str">
        <f>IF(AC20="","",IF(AND(Z20="",AA20=""),IF(AB20="",0,AB20)&amp;AC20&amp;"."&amp;IF(AD20="",0,AD20)&amp;IF(AE20="",0,AE20),IF(Z20="",0,Z20)&amp;IF(AA20="",0,AA20)&amp;":"&amp;IF(AB20="",0,AB20)&amp;AC20&amp;"."&amp;IF(AD20="",0,AD20)&amp;IF(AE20="",0,AE20)))</f>
        <v/>
      </c>
      <c r="AG20" s="206"/>
      <c r="AH20" s="95"/>
      <c r="AI20" s="19" t="str">
        <f t="shared" ref="AI20:AI62" si="14">IF(AH20="","-","")</f>
        <v>-</v>
      </c>
      <c r="AJ20" s="234"/>
      <c r="AK20" s="22"/>
      <c r="AL20" s="93"/>
      <c r="AM20" s="90"/>
      <c r="AN20" s="70"/>
      <c r="AO20" s="71"/>
      <c r="AP20" s="73"/>
      <c r="AQ20" s="72"/>
      <c r="AR20" s="74"/>
      <c r="AS20" s="72"/>
      <c r="AT20" s="206" t="str">
        <f>IF(AQ20="","",IF(AND(AN20="",AO20=""),IF(AP20="",0,AP20)&amp;AQ20&amp;"."&amp;IF(AR20="",0,AR20)&amp;IF(AS20="",0,AS20),IF(AN20="",0,AN20)&amp;IF(AO20="",0,AO20)&amp;":"&amp;IF(AP20="",0,AP20)&amp;AQ20&amp;"."&amp;IF(AR20="",0,AR20)&amp;IF(AS20="",0,AS20)))</f>
        <v/>
      </c>
      <c r="AU20" s="255"/>
      <c r="AV20" s="31"/>
      <c r="AW20" s="90"/>
      <c r="AX20" s="70"/>
      <c r="AY20" s="71"/>
      <c r="AZ20" s="73"/>
      <c r="BA20" s="72"/>
      <c r="BB20" s="74"/>
      <c r="BC20" s="72"/>
      <c r="BD20" s="205" t="str">
        <f>IF(BA20="","",IF(AND(AX20="",AY20=""),IF(AZ20="",0,AZ20)&amp;BA20&amp;"."&amp;IF(BB20="",0,BB20)&amp;IF(BC20="",0,BC20),IF(AX20="",0,AX20)&amp;IF(AY20="",0,AY20)&amp;":"&amp;IF(AZ20="",0,AZ20)&amp;BA20&amp;"."&amp;IF(BB20="",0,BB20)&amp;IF(BC20="",0,BC20)))</f>
        <v/>
      </c>
      <c r="BE20" s="206"/>
      <c r="BF20" s="95"/>
      <c r="BG20" s="19" t="str">
        <f t="shared" ref="BG20:BG62" si="15">IF(BF20="","-","")</f>
        <v>-</v>
      </c>
      <c r="BH20" s="22"/>
      <c r="BI20" s="146"/>
      <c r="BJ20" s="34" t="str">
        <f>IF($BJ$18=1,$C$4&amp;$C20&amp;RIGHT($H20,1),$C$4&amp;$C20)</f>
        <v/>
      </c>
      <c r="BK20" s="53" t="str">
        <f>IFERROR(VLOOKUP($BJ20,クラス・種目リスト!$A$66:$E$81,3,FALSE),"-")</f>
        <v>-</v>
      </c>
      <c r="BL20" s="53" t="str">
        <f>IFERROR(VLOOKUP($BJ20,クラス・種目リスト!$A$66:$E$81,4,FALSE),"-")</f>
        <v>-</v>
      </c>
      <c r="BM20" s="53" t="str">
        <f>IFERROR(VLOOKUP($BJ20,クラス・種目リスト!$A$66:$E$81,5,FALSE),"-")</f>
        <v>-</v>
      </c>
      <c r="BN20" s="53"/>
      <c r="BO20" s="18" t="str">
        <f>IFERROR(VLOOKUP($N20,クラス・種目リスト!$A$2:$AF$48,3,FALSE),"-")</f>
        <v>-</v>
      </c>
      <c r="BP20" s="18" t="str">
        <f>IFERROR(VLOOKUP($N20,クラス・種目リスト!$A$2:$AF$48,4,FALSE),"-")</f>
        <v>-</v>
      </c>
      <c r="BQ20" s="18" t="str">
        <f>IFERROR(VLOOKUP($N20,クラス・種目リスト!$A$2:$AF$48,5,FALSE),"-")</f>
        <v>-</v>
      </c>
      <c r="BR20" s="18" t="str">
        <f>IFERROR(VLOOKUP($N20,クラス・種目リスト!$A$2:$AF$48,6,FALSE),"-")</f>
        <v>-</v>
      </c>
      <c r="BS20" s="18" t="str">
        <f>IFERROR(VLOOKUP($N20,クラス・種目リスト!$A$2:$AF$48,7,FALSE),"-")</f>
        <v>-</v>
      </c>
      <c r="BT20" s="18" t="str">
        <f>IFERROR(VLOOKUP($N20,クラス・種目リスト!$A$2:$AF$48,8,FALSE),"-")</f>
        <v>-</v>
      </c>
      <c r="BU20" s="18" t="str">
        <f>IFERROR(VLOOKUP($N20,クラス・種目リスト!$A$2:$AF$48,9,FALSE),"-")</f>
        <v>-</v>
      </c>
      <c r="BV20" s="18" t="str">
        <f>IFERROR(VLOOKUP($N20,クラス・種目リスト!$A$2:$AF$48,10,FALSE),"-")</f>
        <v>-</v>
      </c>
      <c r="BW20" s="18" t="str">
        <f>IFERROR(VLOOKUP($N20,クラス・種目リスト!$A$2:$AF$48,11,FALSE),"-")</f>
        <v>-</v>
      </c>
      <c r="BX20" s="18" t="str">
        <f>IFERROR(VLOOKUP($N20,クラス・種目リスト!$A$2:$AF$48,12,FALSE),"-")</f>
        <v>-</v>
      </c>
      <c r="BY20" s="18" t="str">
        <f>IFERROR(VLOOKUP($N20,クラス・種目リスト!$A$2:$AF$48,13,FALSE),"-")</f>
        <v>-</v>
      </c>
      <c r="BZ20" s="18" t="str">
        <f>IFERROR(VLOOKUP($N20,クラス・種目リスト!$A$2:$AF$48,14,FALSE),"-")</f>
        <v>-</v>
      </c>
      <c r="CA20" s="18" t="str">
        <f>IFERROR(VLOOKUP($N20,クラス・種目リスト!$A$2:$AF$48,15,FALSE),"-")</f>
        <v>-</v>
      </c>
      <c r="CB20" s="18" t="str">
        <f>IFERROR(VLOOKUP($N20,クラス・種目リスト!$A$2:$AF$48,16,FALSE),"-")</f>
        <v>-</v>
      </c>
      <c r="CC20" s="18" t="str">
        <f>IFERROR(VLOOKUP($N20,クラス・種目リスト!$A$2:$AF$48,17,FALSE),"-")</f>
        <v>-</v>
      </c>
      <c r="CD20" s="18"/>
      <c r="CE20" s="18"/>
      <c r="CF20" s="18"/>
      <c r="CG20" s="18"/>
      <c r="CH20" s="18"/>
      <c r="CI20" s="18" t="str">
        <f>IFERROR(VLOOKUP($X20,クラス・種目リスト!$A$2:$AF$48,3,FALSE),"-")</f>
        <v>-</v>
      </c>
      <c r="CJ20" s="18" t="str">
        <f>IFERROR(VLOOKUP($X20,クラス・種目リスト!$A$2:$AF$48,4,FALSE),"-")</f>
        <v>-</v>
      </c>
      <c r="CK20" s="18" t="str">
        <f>IFERROR(VLOOKUP($X20,クラス・種目リスト!$A$2:$AF$48,5,FALSE),"-")</f>
        <v>-</v>
      </c>
      <c r="CL20" s="18" t="str">
        <f>IFERROR(VLOOKUP($X20,クラス・種目リスト!$A$2:$AF$48,6,FALSE),"-")</f>
        <v>-</v>
      </c>
      <c r="CM20" s="18" t="str">
        <f>IFERROR(VLOOKUP($X20,クラス・種目リスト!$A$2:$AF$48,7,FALSE),"-")</f>
        <v>-</v>
      </c>
      <c r="CN20" s="18" t="str">
        <f>IFERROR(VLOOKUP($X20,クラス・種目リスト!$A$2:$AF$48,8,FALSE),"-")</f>
        <v>-</v>
      </c>
      <c r="CO20" s="18" t="str">
        <f>IFERROR(VLOOKUP($X20,クラス・種目リスト!$A$2:$AF$48,9,FALSE),"-")</f>
        <v>-</v>
      </c>
      <c r="CP20" s="18" t="str">
        <f>IFERROR(VLOOKUP($X20,クラス・種目リスト!$A$2:$AF$48,10,FALSE),"-")</f>
        <v>-</v>
      </c>
      <c r="CQ20" s="18" t="str">
        <f>IFERROR(VLOOKUP($X20,クラス・種目リスト!$A$2:$AF$48,11,FALSE),"-")</f>
        <v>-</v>
      </c>
      <c r="CR20" s="18" t="str">
        <f>IFERROR(VLOOKUP($X20,クラス・種目リスト!$A$2:$AF$48,12,FALSE),"-")</f>
        <v>-</v>
      </c>
      <c r="CS20" s="18" t="str">
        <f>IFERROR(VLOOKUP($X20,クラス・種目リスト!$A$2:$AF$48,13,FALSE),"-")</f>
        <v>-</v>
      </c>
      <c r="CT20" s="18" t="str">
        <f>IFERROR(VLOOKUP($X20,クラス・種目リスト!$A$2:$AF$48,14,FALSE),"-")</f>
        <v>-</v>
      </c>
      <c r="CU20" s="18" t="str">
        <f>IFERROR(VLOOKUP($X20,クラス・種目リスト!$A$2:$AF$48,15,FALSE),"-")</f>
        <v>-</v>
      </c>
      <c r="CV20" s="18" t="str">
        <f>IFERROR(VLOOKUP($X20,クラス・種目リスト!$A$2:$AF$48,16,FALSE),"-")</f>
        <v>-</v>
      </c>
      <c r="CW20" s="18" t="str">
        <f>IFERROR(VLOOKUP($X20,クラス・種目リスト!$A$2:$AF$48,17,FALSE),"-")</f>
        <v>-</v>
      </c>
      <c r="CX20" s="18"/>
      <c r="CY20" s="18"/>
      <c r="CZ20" s="18"/>
      <c r="DA20" s="18"/>
      <c r="DB20" s="18"/>
      <c r="DC20" s="18" t="str">
        <f>IFERROR(VLOOKUP($AL20,クラス・種目リスト!$A$2:$AF$48,18,FALSE),"-")</f>
        <v>-</v>
      </c>
      <c r="DD20" s="18" t="str">
        <f>IFERROR(VLOOKUP($AL20,クラス・種目リスト!$A$2:$AF$48,19,FALSE),"-")</f>
        <v>-</v>
      </c>
      <c r="DE20" s="18" t="str">
        <f>IFERROR(VLOOKUP($AL20,クラス・種目リスト!$A$2:$AF$48,20,FALSE),"-")</f>
        <v>-</v>
      </c>
      <c r="DF20" s="18" t="str">
        <f>IFERROR(VLOOKUP($AL20,クラス・種目リスト!$A$2:$AF$48,21,FALSE),"-")</f>
        <v>-</v>
      </c>
      <c r="DG20" s="18" t="str">
        <f>IFERROR(VLOOKUP($AL20,クラス・種目リスト!$A$2:$AF$48,22,FALSE),"-")</f>
        <v>-</v>
      </c>
      <c r="DH20" s="18" t="str">
        <f>IFERROR(VLOOKUP($AL20,クラス・種目リスト!$A$2:$AF$48,23,FALSE),"-")</f>
        <v>-</v>
      </c>
      <c r="DI20" s="18" t="str">
        <f>IFERROR(VLOOKUP($AL20,クラス・種目リスト!$A$2:$AF$48,24,FALSE),"-")</f>
        <v>-</v>
      </c>
      <c r="DJ20" s="18" t="str">
        <f>IFERROR(VLOOKUP($AL20,クラス・種目リスト!$A$2:$AF$48,25,FALSE),"-")</f>
        <v>-</v>
      </c>
      <c r="DK20" s="18" t="str">
        <f>IFERROR(VLOOKUP($AL20,クラス・種目リスト!$A$2:$AF$48,26,FALSE),"-")</f>
        <v>-</v>
      </c>
      <c r="DL20" s="18" t="str">
        <f>IFERROR(VLOOKUP($AL20,クラス・種目リスト!$A$2:$AF$48,27,FALSE),"-")</f>
        <v>-</v>
      </c>
      <c r="DM20" s="18" t="str">
        <f>IFERROR(VLOOKUP($AL20,クラス・種目リスト!$A$2:$AF$48,28,FALSE),"-")</f>
        <v>-</v>
      </c>
      <c r="DN20" s="18" t="str">
        <f>IFERROR(VLOOKUP($AL20,クラス・種目リスト!$A$2:$AF$48,29,FALSE),"-")</f>
        <v>-</v>
      </c>
      <c r="DO20" s="18" t="str">
        <f>IFERROR(VLOOKUP($AL20,クラス・種目リスト!$A$2:$AF$48,30,FALSE),"-")</f>
        <v>-</v>
      </c>
      <c r="DP20" s="18" t="str">
        <f>IFERROR(VLOOKUP($AL20,クラス・種目リスト!$A$2:$AF$48,31,FALSE),"-")</f>
        <v>-</v>
      </c>
      <c r="DQ20" s="18" t="str">
        <f>IFERROR(VLOOKUP($AL20,クラス・種目リスト!$A$2:$AF$48,32,FALSE),"-")</f>
        <v>-</v>
      </c>
      <c r="DW20" s="18" t="str">
        <f>IFERROR(VLOOKUP($AV20,クラス・種目リスト!$A$2:$AF$48,18,FALSE),"-")</f>
        <v>-</v>
      </c>
      <c r="DX20" s="18" t="str">
        <f>IFERROR(VLOOKUP($AV20,クラス・種目リスト!$A$2:$AF$48,19,FALSE),"-")</f>
        <v>-</v>
      </c>
      <c r="DY20" s="18" t="str">
        <f>IFERROR(VLOOKUP($AV20,クラス・種目リスト!$A$2:$AF$48,20,FALSE),"-")</f>
        <v>-</v>
      </c>
      <c r="DZ20" s="18" t="str">
        <f>IFERROR(VLOOKUP($AV20,クラス・種目リスト!$A$2:$AF$48,21,FALSE),"-")</f>
        <v>-</v>
      </c>
      <c r="EA20" s="18" t="str">
        <f>IFERROR(VLOOKUP($AV20,クラス・種目リスト!$A$2:$AF$48,22,FALSE),"-")</f>
        <v>-</v>
      </c>
      <c r="EB20" s="18" t="str">
        <f>IFERROR(VLOOKUP($AV20,クラス・種目リスト!$A$2:$AF$48,23,FALSE),"-")</f>
        <v>-</v>
      </c>
      <c r="EC20" s="18" t="str">
        <f>IFERROR(VLOOKUP($AV20,クラス・種目リスト!$A$2:$AF$48,24,FALSE),"-")</f>
        <v>-</v>
      </c>
      <c r="ED20" s="18" t="str">
        <f>IFERROR(VLOOKUP($AV20,クラス・種目リスト!$A$2:$AF$48,25,FALSE),"-")</f>
        <v>-</v>
      </c>
      <c r="EE20" s="18" t="str">
        <f>IFERROR(VLOOKUP($AV20,クラス・種目リスト!$A$2:$AF$48,26,FALSE),"-")</f>
        <v>-</v>
      </c>
      <c r="EF20" s="18" t="str">
        <f>IFERROR(VLOOKUP($AV20,クラス・種目リスト!$A$2:$AF$48,27,FALSE),"-")</f>
        <v>-</v>
      </c>
      <c r="EG20" s="18" t="str">
        <f>IFERROR(VLOOKUP($AV20,クラス・種目リスト!$A$2:$AF$48,28,FALSE),"-")</f>
        <v>-</v>
      </c>
      <c r="EH20" s="18" t="str">
        <f>IFERROR(VLOOKUP($AV20,クラス・種目リスト!$A$2:$AF$48,29,FALSE),"-")</f>
        <v>-</v>
      </c>
      <c r="EI20" s="18" t="str">
        <f>IFERROR(VLOOKUP($AV20,クラス・種目リスト!$A$2:$AF$48,30,FALSE),"-")</f>
        <v>-</v>
      </c>
      <c r="EJ20" s="18" t="str">
        <f>IFERROR(VLOOKUP($AV20,クラス・種目リスト!$A$2:$AF$48,31,FALSE),"-")</f>
        <v>-</v>
      </c>
      <c r="EK20" s="18" t="str">
        <f>IFERROR(VLOOKUP($AV20,クラス・種目リスト!$A$2:$AF$48,32,FALSE),"-")</f>
        <v>-</v>
      </c>
      <c r="EL20" s="18"/>
      <c r="EM20" s="18"/>
      <c r="EN20" s="18"/>
      <c r="EO20" s="18"/>
      <c r="EP20" s="18"/>
      <c r="ER20" s="3">
        <f ca="1">IF(INDIRECT("O20")="-",0,COUNTA(INDIRECT("O20")))+IF(INDIRECT("Y20")="-",0,COUNTA(INDIRECT("Y20")))+IF(INDIRECT("AM20")="-",0,COUNTA(INDIRECT("AM20")))+IF(INDIRECT("AW20")="-",0,COUNTA(INDIRECT("AW20")))</f>
        <v>0</v>
      </c>
    </row>
    <row r="21" spans="1:148" ht="19.5" customHeight="1" x14ac:dyDescent="0.15">
      <c r="A21" s="211"/>
      <c r="B21" s="238" t="str">
        <f t="shared" si="10"/>
        <v/>
      </c>
      <c r="C21" s="218"/>
      <c r="D21" s="219"/>
      <c r="E21" s="220"/>
      <c r="F21" s="225"/>
      <c r="G21" s="226"/>
      <c r="H21" s="83"/>
      <c r="I21" s="203" t="str">
        <f t="shared" si="11"/>
        <v/>
      </c>
      <c r="J21" s="239" t="str">
        <f t="shared" si="12"/>
        <v/>
      </c>
      <c r="K21" s="78"/>
      <c r="L21" s="239" t="str">
        <f t="shared" si="13"/>
        <v/>
      </c>
      <c r="M21" s="93"/>
      <c r="N21" s="93"/>
      <c r="O21" s="90"/>
      <c r="P21" s="70"/>
      <c r="Q21" s="71"/>
      <c r="R21" s="70"/>
      <c r="S21" s="72"/>
      <c r="T21" s="70"/>
      <c r="U21" s="72"/>
      <c r="V21" s="206" t="str">
        <f t="shared" ref="V21:V62" si="16">IF(S21="","",IF(AND(P21="",Q21=""),IF(R21="",0,R21)&amp;S21&amp;"."&amp;IF(T21="",0,T21)&amp;IF(U21="",0,U21),IF(P21="",0,P21)&amp;IF(Q21="",0,Q21)&amp;":"&amp;IF(R21="",0,R21)&amp;S21&amp;"."&amp;IF(T21="",0,T21)&amp;IF(U21="",0,U21)))</f>
        <v/>
      </c>
      <c r="W21" s="255"/>
      <c r="X21" s="31"/>
      <c r="Y21" s="90"/>
      <c r="Z21" s="70"/>
      <c r="AA21" s="71"/>
      <c r="AB21" s="73"/>
      <c r="AC21" s="72"/>
      <c r="AD21" s="74"/>
      <c r="AE21" s="72"/>
      <c r="AF21" s="206" t="str">
        <f t="shared" ref="AF21:AF62" si="17">IF(AC21="","",IF(AND(Z21="",AA21=""),IF(AB21="",0,AB21)&amp;AC21&amp;"."&amp;IF(AD21="",0,AD21)&amp;IF(AE21="",0,AE21),IF(Z21="",0,Z21)&amp;IF(AA21="",0,AA21)&amp;":"&amp;IF(AB21="",0,AB21)&amp;AC21&amp;"."&amp;IF(AD21="",0,AD21)&amp;IF(AE21="",0,AE21)))</f>
        <v/>
      </c>
      <c r="AG21" s="206"/>
      <c r="AH21" s="95"/>
      <c r="AI21" s="19" t="str">
        <f t="shared" si="14"/>
        <v>-</v>
      </c>
      <c r="AJ21" s="234"/>
      <c r="AK21" s="22"/>
      <c r="AL21" s="93"/>
      <c r="AM21" s="90"/>
      <c r="AN21" s="70"/>
      <c r="AO21" s="71"/>
      <c r="AP21" s="73"/>
      <c r="AQ21" s="72"/>
      <c r="AR21" s="74"/>
      <c r="AS21" s="72"/>
      <c r="AT21" s="206" t="str">
        <f t="shared" ref="AT21:AT62" si="18">IF(AQ21="","",IF(AND(AN21="",AO21=""),IF(AP21="",0,AP21)&amp;AQ21&amp;"."&amp;IF(AR21="",0,AR21)&amp;IF(AS21="",0,AS21),IF(AN21="",0,AN21)&amp;IF(AO21="",0,AO21)&amp;":"&amp;IF(AP21="",0,AP21)&amp;AQ21&amp;"."&amp;IF(AR21="",0,AR21)&amp;IF(AS21="",0,AS21)))</f>
        <v/>
      </c>
      <c r="AU21" s="255"/>
      <c r="AV21" s="31"/>
      <c r="AW21" s="90"/>
      <c r="AX21" s="70"/>
      <c r="AY21" s="71"/>
      <c r="AZ21" s="73"/>
      <c r="BA21" s="72"/>
      <c r="BB21" s="74"/>
      <c r="BC21" s="72"/>
      <c r="BD21" s="205" t="str">
        <f t="shared" ref="BD21:BD62" si="19">IF(BA21="","",IF(AND(AX21="",AY21=""),IF(AZ21="",0,AZ21)&amp;BA21&amp;"."&amp;IF(BB21="",0,BB21)&amp;IF(BC21="",0,BC21),IF(AX21="",0,AX21)&amp;IF(AY21="",0,AY21)&amp;":"&amp;IF(AZ21="",0,AZ21)&amp;BA21&amp;"."&amp;IF(BB21="",0,BB21)&amp;IF(BC21="",0,BC21)))</f>
        <v/>
      </c>
      <c r="BE21" s="206"/>
      <c r="BF21" s="95"/>
      <c r="BG21" s="19" t="str">
        <f t="shared" si="15"/>
        <v>-</v>
      </c>
      <c r="BH21" s="22"/>
      <c r="BI21" s="146"/>
      <c r="BJ21" s="34" t="str">
        <f t="shared" ref="BJ21:BJ62" si="20">IF($BJ$18=1,$C$4&amp;$C21&amp;RIGHT($H21,1),$C$4&amp;$C21)</f>
        <v/>
      </c>
      <c r="BK21" s="53" t="str">
        <f>IFERROR(VLOOKUP($BJ21,クラス・種目リスト!$A$66:$E$81,3,FALSE),"-")</f>
        <v>-</v>
      </c>
      <c r="BL21" s="53" t="str">
        <f>IFERROR(VLOOKUP($BJ21,クラス・種目リスト!$A$66:$E$81,4,FALSE),"-")</f>
        <v>-</v>
      </c>
      <c r="BM21" s="53" t="str">
        <f>IFERROR(VLOOKUP($BJ21,クラス・種目リスト!$A$66:$E$81,5,FALSE),"-")</f>
        <v>-</v>
      </c>
      <c r="BN21" s="41"/>
      <c r="BO21" s="18" t="str">
        <f>IFERROR(VLOOKUP($N21,クラス・種目リスト!$A$2:$AF$48,3,FALSE),"-")</f>
        <v>-</v>
      </c>
      <c r="BP21" s="18" t="str">
        <f>IFERROR(VLOOKUP($N21,クラス・種目リスト!$A$2:$AF$48,4,FALSE),"-")</f>
        <v>-</v>
      </c>
      <c r="BQ21" s="18" t="str">
        <f>IFERROR(VLOOKUP($N21,クラス・種目リスト!$A$2:$AF$48,5,FALSE),"-")</f>
        <v>-</v>
      </c>
      <c r="BR21" s="18" t="str">
        <f>IFERROR(VLOOKUP($N21,クラス・種目リスト!$A$2:$AF$48,6,FALSE),"-")</f>
        <v>-</v>
      </c>
      <c r="BS21" s="18" t="str">
        <f>IFERROR(VLOOKUP($N21,クラス・種目リスト!$A$2:$AF$48,7,FALSE),"-")</f>
        <v>-</v>
      </c>
      <c r="BT21" s="18" t="str">
        <f>IFERROR(VLOOKUP($N21,クラス・種目リスト!$A$2:$AF$48,8,FALSE),"-")</f>
        <v>-</v>
      </c>
      <c r="BU21" s="18" t="str">
        <f>IFERROR(VLOOKUP($N21,クラス・種目リスト!$A$2:$AF$48,9,FALSE),"-")</f>
        <v>-</v>
      </c>
      <c r="BV21" s="18" t="str">
        <f>IFERROR(VLOOKUP($N21,クラス・種目リスト!$A$2:$AF$48,10,FALSE),"-")</f>
        <v>-</v>
      </c>
      <c r="BW21" s="18" t="str">
        <f>IFERROR(VLOOKUP($N21,クラス・種目リスト!$A$2:$AF$48,11,FALSE),"-")</f>
        <v>-</v>
      </c>
      <c r="BX21" s="18" t="str">
        <f>IFERROR(VLOOKUP($N21,クラス・種目リスト!$A$2:$AF$48,12,FALSE),"-")</f>
        <v>-</v>
      </c>
      <c r="BY21" s="18" t="str">
        <f>IFERROR(VLOOKUP($N21,クラス・種目リスト!$A$2:$AF$48,13,FALSE),"-")</f>
        <v>-</v>
      </c>
      <c r="BZ21" s="18" t="str">
        <f>IFERROR(VLOOKUP($N21,クラス・種目リスト!$A$2:$AF$48,14,FALSE),"-")</f>
        <v>-</v>
      </c>
      <c r="CA21" s="18" t="str">
        <f>IFERROR(VLOOKUP($N21,クラス・種目リスト!$A$2:$AF$48,15,FALSE),"-")</f>
        <v>-</v>
      </c>
      <c r="CB21" s="18" t="str">
        <f>IFERROR(VLOOKUP($N21,クラス・種目リスト!$A$2:$AF$48,16,FALSE),"-")</f>
        <v>-</v>
      </c>
      <c r="CC21" s="18" t="str">
        <f>IFERROR(VLOOKUP($N21,クラス・種目リスト!$A$2:$AF$48,17,FALSE),"-")</f>
        <v>-</v>
      </c>
      <c r="CD21" s="18"/>
      <c r="CE21" s="18"/>
      <c r="CF21" s="18"/>
      <c r="CG21" s="18"/>
      <c r="CH21" s="18"/>
      <c r="CI21" s="18" t="str">
        <f>IFERROR(VLOOKUP($X21,クラス・種目リスト!$A$2:$AF$48,3,FALSE),"-")</f>
        <v>-</v>
      </c>
      <c r="CJ21" s="18" t="str">
        <f>IFERROR(VLOOKUP($X21,クラス・種目リスト!$A$2:$AF$48,4,FALSE),"-")</f>
        <v>-</v>
      </c>
      <c r="CK21" s="18" t="str">
        <f>IFERROR(VLOOKUP($X21,クラス・種目リスト!$A$2:$AF$48,5,FALSE),"-")</f>
        <v>-</v>
      </c>
      <c r="CL21" s="18" t="str">
        <f>IFERROR(VLOOKUP($X21,クラス・種目リスト!$A$2:$AF$48,6,FALSE),"-")</f>
        <v>-</v>
      </c>
      <c r="CM21" s="18" t="str">
        <f>IFERROR(VLOOKUP($X21,クラス・種目リスト!$A$2:$AF$48,7,FALSE),"-")</f>
        <v>-</v>
      </c>
      <c r="CN21" s="18" t="str">
        <f>IFERROR(VLOOKUP($X21,クラス・種目リスト!$A$2:$AF$48,8,FALSE),"-")</f>
        <v>-</v>
      </c>
      <c r="CO21" s="18" t="str">
        <f>IFERROR(VLOOKUP($X21,クラス・種目リスト!$A$2:$AF$48,9,FALSE),"-")</f>
        <v>-</v>
      </c>
      <c r="CP21" s="18" t="str">
        <f>IFERROR(VLOOKUP($X21,クラス・種目リスト!$A$2:$AF$48,10,FALSE),"-")</f>
        <v>-</v>
      </c>
      <c r="CQ21" s="18" t="str">
        <f>IFERROR(VLOOKUP($X21,クラス・種目リスト!$A$2:$AF$48,11,FALSE),"-")</f>
        <v>-</v>
      </c>
      <c r="CR21" s="18" t="str">
        <f>IFERROR(VLOOKUP($X21,クラス・種目リスト!$A$2:$AF$48,12,FALSE),"-")</f>
        <v>-</v>
      </c>
      <c r="CS21" s="18" t="str">
        <f>IFERROR(VLOOKUP($X21,クラス・種目リスト!$A$2:$AF$48,13,FALSE),"-")</f>
        <v>-</v>
      </c>
      <c r="CT21" s="18" t="str">
        <f>IFERROR(VLOOKUP($X21,クラス・種目リスト!$A$2:$AF$48,14,FALSE),"-")</f>
        <v>-</v>
      </c>
      <c r="CU21" s="18" t="str">
        <f>IFERROR(VLOOKUP($X21,クラス・種目リスト!$A$2:$AF$48,15,FALSE),"-")</f>
        <v>-</v>
      </c>
      <c r="CV21" s="18" t="str">
        <f>IFERROR(VLOOKUP($X21,クラス・種目リスト!$A$2:$AF$48,16,FALSE),"-")</f>
        <v>-</v>
      </c>
      <c r="CW21" s="18" t="str">
        <f>IFERROR(VLOOKUP($X21,クラス・種目リスト!$A$2:$AF$48,17,FALSE),"-")</f>
        <v>-</v>
      </c>
      <c r="CX21" s="18"/>
      <c r="CY21" s="18"/>
      <c r="CZ21" s="18"/>
      <c r="DA21" s="18"/>
      <c r="DB21" s="18"/>
      <c r="DC21" s="18" t="str">
        <f>IFERROR(VLOOKUP($AL21,クラス・種目リスト!$A$2:$AF$48,18,FALSE),"-")</f>
        <v>-</v>
      </c>
      <c r="DD21" s="18" t="str">
        <f>IFERROR(VLOOKUP($AL21,クラス・種目リスト!$A$2:$AF$48,19,FALSE),"-")</f>
        <v>-</v>
      </c>
      <c r="DE21" s="18" t="str">
        <f>IFERROR(VLOOKUP($AL21,クラス・種目リスト!$A$2:$AF$48,20,FALSE),"-")</f>
        <v>-</v>
      </c>
      <c r="DF21" s="18" t="str">
        <f>IFERROR(VLOOKUP($AL21,クラス・種目リスト!$A$2:$AF$48,21,FALSE),"-")</f>
        <v>-</v>
      </c>
      <c r="DG21" s="18" t="str">
        <f>IFERROR(VLOOKUP($AL21,クラス・種目リスト!$A$2:$AF$48,22,FALSE),"-")</f>
        <v>-</v>
      </c>
      <c r="DH21" s="18" t="str">
        <f>IFERROR(VLOOKUP($AL21,クラス・種目リスト!$A$2:$AF$48,23,FALSE),"-")</f>
        <v>-</v>
      </c>
      <c r="DI21" s="18" t="str">
        <f>IFERROR(VLOOKUP($AL21,クラス・種目リスト!$A$2:$AF$48,24,FALSE),"-")</f>
        <v>-</v>
      </c>
      <c r="DJ21" s="18" t="str">
        <f>IFERROR(VLOOKUP($AL21,クラス・種目リスト!$A$2:$AF$48,25,FALSE),"-")</f>
        <v>-</v>
      </c>
      <c r="DK21" s="18" t="str">
        <f>IFERROR(VLOOKUP($AL21,クラス・種目リスト!$A$2:$AF$48,26,FALSE),"-")</f>
        <v>-</v>
      </c>
      <c r="DL21" s="18" t="str">
        <f>IFERROR(VLOOKUP($AL21,クラス・種目リスト!$A$2:$AF$48,27,FALSE),"-")</f>
        <v>-</v>
      </c>
      <c r="DM21" s="18" t="str">
        <f>IFERROR(VLOOKUP($AL21,クラス・種目リスト!$A$2:$AF$48,28,FALSE),"-")</f>
        <v>-</v>
      </c>
      <c r="DN21" s="18" t="str">
        <f>IFERROR(VLOOKUP($AL21,クラス・種目リスト!$A$2:$AF$48,29,FALSE),"-")</f>
        <v>-</v>
      </c>
      <c r="DO21" s="18" t="str">
        <f>IFERROR(VLOOKUP($AL21,クラス・種目リスト!$A$2:$AF$48,30,FALSE),"-")</f>
        <v>-</v>
      </c>
      <c r="DP21" s="18" t="str">
        <f>IFERROR(VLOOKUP($AL21,クラス・種目リスト!$A$2:$AF$48,31,FALSE),"-")</f>
        <v>-</v>
      </c>
      <c r="DQ21" s="18" t="str">
        <f>IFERROR(VLOOKUP($AL21,クラス・種目リスト!$A$2:$AF$48,32,FALSE),"-")</f>
        <v>-</v>
      </c>
      <c r="DW21" s="18" t="str">
        <f>IFERROR(VLOOKUP($AV21,クラス・種目リスト!$A$2:$AF$48,18,FALSE),"-")</f>
        <v>-</v>
      </c>
      <c r="DX21" s="18" t="str">
        <f>IFERROR(VLOOKUP($AV21,クラス・種目リスト!$A$2:$AF$48,19,FALSE),"-")</f>
        <v>-</v>
      </c>
      <c r="DY21" s="18" t="str">
        <f>IFERROR(VLOOKUP($AV21,クラス・種目リスト!$A$2:$AF$48,20,FALSE),"-")</f>
        <v>-</v>
      </c>
      <c r="DZ21" s="18" t="str">
        <f>IFERROR(VLOOKUP($AV21,クラス・種目リスト!$A$2:$AF$48,21,FALSE),"-")</f>
        <v>-</v>
      </c>
      <c r="EA21" s="18" t="str">
        <f>IFERROR(VLOOKUP($AV21,クラス・種目リスト!$A$2:$AF$48,22,FALSE),"-")</f>
        <v>-</v>
      </c>
      <c r="EB21" s="18" t="str">
        <f>IFERROR(VLOOKUP($AV21,クラス・種目リスト!$A$2:$AF$48,23,FALSE),"-")</f>
        <v>-</v>
      </c>
      <c r="EC21" s="18" t="str">
        <f>IFERROR(VLOOKUP($AV21,クラス・種目リスト!$A$2:$AF$48,24,FALSE),"-")</f>
        <v>-</v>
      </c>
      <c r="ED21" s="18" t="str">
        <f>IFERROR(VLOOKUP($AV21,クラス・種目リスト!$A$2:$AF$48,25,FALSE),"-")</f>
        <v>-</v>
      </c>
      <c r="EE21" s="18" t="str">
        <f>IFERROR(VLOOKUP($AV21,クラス・種目リスト!$A$2:$AF$48,26,FALSE),"-")</f>
        <v>-</v>
      </c>
      <c r="EF21" s="18" t="str">
        <f>IFERROR(VLOOKUP($AV21,クラス・種目リスト!$A$2:$AF$48,27,FALSE),"-")</f>
        <v>-</v>
      </c>
      <c r="EG21" s="18" t="str">
        <f>IFERROR(VLOOKUP($AV21,クラス・種目リスト!$A$2:$AF$48,28,FALSE),"-")</f>
        <v>-</v>
      </c>
      <c r="EH21" s="18" t="str">
        <f>IFERROR(VLOOKUP($AV21,クラス・種目リスト!$A$2:$AF$48,29,FALSE),"-")</f>
        <v>-</v>
      </c>
      <c r="EI21" s="18" t="str">
        <f>IFERROR(VLOOKUP($AV21,クラス・種目リスト!$A$2:$AF$48,30,FALSE),"-")</f>
        <v>-</v>
      </c>
      <c r="EJ21" s="18" t="str">
        <f>IFERROR(VLOOKUP($AV21,クラス・種目リスト!$A$2:$AF$48,31,FALSE),"-")</f>
        <v>-</v>
      </c>
      <c r="EK21" s="18" t="str">
        <f>IFERROR(VLOOKUP($AV21,クラス・種目リスト!$A$2:$AF$48,32,FALSE),"-")</f>
        <v>-</v>
      </c>
      <c r="EL21" s="18"/>
      <c r="EM21" s="18"/>
      <c r="EN21" s="18"/>
      <c r="EO21" s="18"/>
      <c r="EP21" s="18"/>
      <c r="ER21" s="3">
        <f ca="1">IF(INDIRECT("O21")="-",0,COUNTA(INDIRECT("O21")))+IF(INDIRECT("Y21")="-",0,COUNTA(INDIRECT("Y21")))+IF(INDIRECT("AM21")="-",0,COUNTA(INDIRECT("AM21")))+IF(INDIRECT("AW21")="-",0,COUNTA(INDIRECT("AW21")))</f>
        <v>0</v>
      </c>
    </row>
    <row r="22" spans="1:148" ht="19.5" customHeight="1" x14ac:dyDescent="0.15">
      <c r="A22" s="211"/>
      <c r="B22" s="238" t="str">
        <f t="shared" si="10"/>
        <v/>
      </c>
      <c r="C22" s="218"/>
      <c r="D22" s="223"/>
      <c r="E22" s="224"/>
      <c r="F22" s="225"/>
      <c r="G22" s="226"/>
      <c r="H22" s="83"/>
      <c r="I22" s="203" t="str">
        <f t="shared" si="11"/>
        <v/>
      </c>
      <c r="J22" s="239" t="str">
        <f t="shared" si="12"/>
        <v/>
      </c>
      <c r="K22" s="78"/>
      <c r="L22" s="239" t="str">
        <f t="shared" si="13"/>
        <v/>
      </c>
      <c r="M22" s="93"/>
      <c r="N22" s="93"/>
      <c r="O22" s="90"/>
      <c r="P22" s="70"/>
      <c r="Q22" s="71"/>
      <c r="R22" s="70"/>
      <c r="S22" s="72"/>
      <c r="T22" s="70"/>
      <c r="U22" s="72"/>
      <c r="V22" s="206" t="str">
        <f t="shared" si="16"/>
        <v/>
      </c>
      <c r="W22" s="255"/>
      <c r="X22" s="31"/>
      <c r="Y22" s="90"/>
      <c r="Z22" s="70"/>
      <c r="AA22" s="71"/>
      <c r="AB22" s="73"/>
      <c r="AC22" s="72"/>
      <c r="AD22" s="74"/>
      <c r="AE22" s="72"/>
      <c r="AF22" s="206" t="str">
        <f t="shared" si="17"/>
        <v/>
      </c>
      <c r="AG22" s="206"/>
      <c r="AH22" s="95"/>
      <c r="AI22" s="19" t="str">
        <f t="shared" si="14"/>
        <v>-</v>
      </c>
      <c r="AJ22" s="234"/>
      <c r="AK22" s="22"/>
      <c r="AL22" s="93"/>
      <c r="AM22" s="90"/>
      <c r="AN22" s="70"/>
      <c r="AO22" s="71"/>
      <c r="AP22" s="73"/>
      <c r="AQ22" s="72"/>
      <c r="AR22" s="74"/>
      <c r="AS22" s="72"/>
      <c r="AT22" s="206" t="str">
        <f t="shared" si="18"/>
        <v/>
      </c>
      <c r="AU22" s="255"/>
      <c r="AV22" s="31"/>
      <c r="AW22" s="90"/>
      <c r="AX22" s="70"/>
      <c r="AY22" s="71"/>
      <c r="AZ22" s="73"/>
      <c r="BA22" s="72"/>
      <c r="BB22" s="74"/>
      <c r="BC22" s="72"/>
      <c r="BD22" s="205" t="str">
        <f t="shared" si="19"/>
        <v/>
      </c>
      <c r="BE22" s="206"/>
      <c r="BF22" s="95"/>
      <c r="BG22" s="19" t="str">
        <f t="shared" si="15"/>
        <v>-</v>
      </c>
      <c r="BH22" s="22"/>
      <c r="BI22" s="146"/>
      <c r="BJ22" s="34" t="str">
        <f t="shared" si="20"/>
        <v/>
      </c>
      <c r="BK22" s="53" t="str">
        <f>IFERROR(VLOOKUP($BJ22,クラス・種目リスト!$A$66:$E$81,3,FALSE),"-")</f>
        <v>-</v>
      </c>
      <c r="BL22" s="53" t="str">
        <f>IFERROR(VLOOKUP($BJ22,クラス・種目リスト!$A$66:$E$81,4,FALSE),"-")</f>
        <v>-</v>
      </c>
      <c r="BM22" s="53" t="str">
        <f>IFERROR(VLOOKUP($BJ22,クラス・種目リスト!$A$66:$E$81,5,FALSE),"-")</f>
        <v>-</v>
      </c>
      <c r="BN22" s="41"/>
      <c r="BO22" s="18" t="str">
        <f>IFERROR(VLOOKUP($N22,クラス・種目リスト!$A$2:$AF$48,3,FALSE),"-")</f>
        <v>-</v>
      </c>
      <c r="BP22" s="18" t="str">
        <f>IFERROR(VLOOKUP($N22,クラス・種目リスト!$A$2:$AF$48,4,FALSE),"-")</f>
        <v>-</v>
      </c>
      <c r="BQ22" s="18" t="str">
        <f>IFERROR(VLOOKUP($N22,クラス・種目リスト!$A$2:$AF$48,5,FALSE),"-")</f>
        <v>-</v>
      </c>
      <c r="BR22" s="18" t="str">
        <f>IFERROR(VLOOKUP($N22,クラス・種目リスト!$A$2:$AF$48,6,FALSE),"-")</f>
        <v>-</v>
      </c>
      <c r="BS22" s="18" t="str">
        <f>IFERROR(VLOOKUP($N22,クラス・種目リスト!$A$2:$AF$48,7,FALSE),"-")</f>
        <v>-</v>
      </c>
      <c r="BT22" s="18" t="str">
        <f>IFERROR(VLOOKUP($N22,クラス・種目リスト!$A$2:$AF$48,8,FALSE),"-")</f>
        <v>-</v>
      </c>
      <c r="BU22" s="18" t="str">
        <f>IFERROR(VLOOKUP($N22,クラス・種目リスト!$A$2:$AF$48,9,FALSE),"-")</f>
        <v>-</v>
      </c>
      <c r="BV22" s="18" t="str">
        <f>IFERROR(VLOOKUP($N22,クラス・種目リスト!$A$2:$AF$48,10,FALSE),"-")</f>
        <v>-</v>
      </c>
      <c r="BW22" s="18" t="str">
        <f>IFERROR(VLOOKUP($N22,クラス・種目リスト!$A$2:$AF$48,11,FALSE),"-")</f>
        <v>-</v>
      </c>
      <c r="BX22" s="18" t="str">
        <f>IFERROR(VLOOKUP($N22,クラス・種目リスト!$A$2:$AF$48,12,FALSE),"-")</f>
        <v>-</v>
      </c>
      <c r="BY22" s="18" t="str">
        <f>IFERROR(VLOOKUP($N22,クラス・種目リスト!$A$2:$AF$48,13,FALSE),"-")</f>
        <v>-</v>
      </c>
      <c r="BZ22" s="18" t="str">
        <f>IFERROR(VLOOKUP($N22,クラス・種目リスト!$A$2:$AF$48,14,FALSE),"-")</f>
        <v>-</v>
      </c>
      <c r="CA22" s="18" t="str">
        <f>IFERROR(VLOOKUP($N22,クラス・種目リスト!$A$2:$AF$48,15,FALSE),"-")</f>
        <v>-</v>
      </c>
      <c r="CB22" s="18" t="str">
        <f>IFERROR(VLOOKUP($N22,クラス・種目リスト!$A$2:$AF$48,16,FALSE),"-")</f>
        <v>-</v>
      </c>
      <c r="CC22" s="18" t="str">
        <f>IFERROR(VLOOKUP($N22,クラス・種目リスト!$A$2:$AF$48,17,FALSE),"-")</f>
        <v>-</v>
      </c>
      <c r="CD22" s="18"/>
      <c r="CE22" s="18"/>
      <c r="CF22" s="18"/>
      <c r="CG22" s="18"/>
      <c r="CH22" s="18"/>
      <c r="CI22" s="18" t="str">
        <f>IFERROR(VLOOKUP($X22,クラス・種目リスト!$A$2:$AF$48,3,FALSE),"-")</f>
        <v>-</v>
      </c>
      <c r="CJ22" s="18" t="str">
        <f>IFERROR(VLOOKUP($X22,クラス・種目リスト!$A$2:$AF$48,4,FALSE),"-")</f>
        <v>-</v>
      </c>
      <c r="CK22" s="18" t="str">
        <f>IFERROR(VLOOKUP($X22,クラス・種目リスト!$A$2:$AF$48,5,FALSE),"-")</f>
        <v>-</v>
      </c>
      <c r="CL22" s="18" t="str">
        <f>IFERROR(VLOOKUP($X22,クラス・種目リスト!$A$2:$AF$48,6,FALSE),"-")</f>
        <v>-</v>
      </c>
      <c r="CM22" s="18" t="str">
        <f>IFERROR(VLOOKUP($X22,クラス・種目リスト!$A$2:$AF$48,7,FALSE),"-")</f>
        <v>-</v>
      </c>
      <c r="CN22" s="18" t="str">
        <f>IFERROR(VLOOKUP($X22,クラス・種目リスト!$A$2:$AF$48,8,FALSE),"-")</f>
        <v>-</v>
      </c>
      <c r="CO22" s="18" t="str">
        <f>IFERROR(VLOOKUP($X22,クラス・種目リスト!$A$2:$AF$48,9,FALSE),"-")</f>
        <v>-</v>
      </c>
      <c r="CP22" s="18" t="str">
        <f>IFERROR(VLOOKUP($X22,クラス・種目リスト!$A$2:$AF$48,10,FALSE),"-")</f>
        <v>-</v>
      </c>
      <c r="CQ22" s="18" t="str">
        <f>IFERROR(VLOOKUP($X22,クラス・種目リスト!$A$2:$AF$48,11,FALSE),"-")</f>
        <v>-</v>
      </c>
      <c r="CR22" s="18" t="str">
        <f>IFERROR(VLOOKUP($X22,クラス・種目リスト!$A$2:$AF$48,12,FALSE),"-")</f>
        <v>-</v>
      </c>
      <c r="CS22" s="18" t="str">
        <f>IFERROR(VLOOKUP($X22,クラス・種目リスト!$A$2:$AF$48,13,FALSE),"-")</f>
        <v>-</v>
      </c>
      <c r="CT22" s="18" t="str">
        <f>IFERROR(VLOOKUP($X22,クラス・種目リスト!$A$2:$AF$48,14,FALSE),"-")</f>
        <v>-</v>
      </c>
      <c r="CU22" s="18" t="str">
        <f>IFERROR(VLOOKUP($X22,クラス・種目リスト!$A$2:$AF$48,15,FALSE),"-")</f>
        <v>-</v>
      </c>
      <c r="CV22" s="18" t="str">
        <f>IFERROR(VLOOKUP($X22,クラス・種目リスト!$A$2:$AF$48,16,FALSE),"-")</f>
        <v>-</v>
      </c>
      <c r="CW22" s="18" t="str">
        <f>IFERROR(VLOOKUP($X22,クラス・種目リスト!$A$2:$AF$48,17,FALSE),"-")</f>
        <v>-</v>
      </c>
      <c r="CX22" s="18"/>
      <c r="CY22" s="18"/>
      <c r="CZ22" s="18"/>
      <c r="DA22" s="18"/>
      <c r="DB22" s="18"/>
      <c r="DC22" s="18" t="str">
        <f>IFERROR(VLOOKUP($AL22,クラス・種目リスト!$A$2:$AF$48,18,FALSE),"-")</f>
        <v>-</v>
      </c>
      <c r="DD22" s="18" t="str">
        <f>IFERROR(VLOOKUP($AL22,クラス・種目リスト!$A$2:$AF$48,19,FALSE),"-")</f>
        <v>-</v>
      </c>
      <c r="DE22" s="18" t="str">
        <f>IFERROR(VLOOKUP($AL22,クラス・種目リスト!$A$2:$AF$48,20,FALSE),"-")</f>
        <v>-</v>
      </c>
      <c r="DF22" s="18" t="str">
        <f>IFERROR(VLOOKUP($AL22,クラス・種目リスト!$A$2:$AF$48,21,FALSE),"-")</f>
        <v>-</v>
      </c>
      <c r="DG22" s="18" t="str">
        <f>IFERROR(VLOOKUP($AL22,クラス・種目リスト!$A$2:$AF$48,22,FALSE),"-")</f>
        <v>-</v>
      </c>
      <c r="DH22" s="18" t="str">
        <f>IFERROR(VLOOKUP($AL22,クラス・種目リスト!$A$2:$AF$48,23,FALSE),"-")</f>
        <v>-</v>
      </c>
      <c r="DI22" s="18" t="str">
        <f>IFERROR(VLOOKUP($AL22,クラス・種目リスト!$A$2:$AF$48,24,FALSE),"-")</f>
        <v>-</v>
      </c>
      <c r="DJ22" s="18" t="str">
        <f>IFERROR(VLOOKUP($AL22,クラス・種目リスト!$A$2:$AF$48,25,FALSE),"-")</f>
        <v>-</v>
      </c>
      <c r="DK22" s="18" t="str">
        <f>IFERROR(VLOOKUP($AL22,クラス・種目リスト!$A$2:$AF$48,26,FALSE),"-")</f>
        <v>-</v>
      </c>
      <c r="DL22" s="18" t="str">
        <f>IFERROR(VLOOKUP($AL22,クラス・種目リスト!$A$2:$AF$48,27,FALSE),"-")</f>
        <v>-</v>
      </c>
      <c r="DM22" s="18" t="str">
        <f>IFERROR(VLOOKUP($AL22,クラス・種目リスト!$A$2:$AF$48,28,FALSE),"-")</f>
        <v>-</v>
      </c>
      <c r="DN22" s="18" t="str">
        <f>IFERROR(VLOOKUP($AL22,クラス・種目リスト!$A$2:$AF$48,29,FALSE),"-")</f>
        <v>-</v>
      </c>
      <c r="DO22" s="18" t="str">
        <f>IFERROR(VLOOKUP($AL22,クラス・種目リスト!$A$2:$AF$48,30,FALSE),"-")</f>
        <v>-</v>
      </c>
      <c r="DP22" s="18" t="str">
        <f>IFERROR(VLOOKUP($AL22,クラス・種目リスト!$A$2:$AF$48,31,FALSE),"-")</f>
        <v>-</v>
      </c>
      <c r="DQ22" s="18" t="str">
        <f>IFERROR(VLOOKUP($AL22,クラス・種目リスト!$A$2:$AF$48,32,FALSE),"-")</f>
        <v>-</v>
      </c>
      <c r="DW22" s="18" t="str">
        <f>IFERROR(VLOOKUP($AV22,クラス・種目リスト!$A$2:$AF$48,18,FALSE),"-")</f>
        <v>-</v>
      </c>
      <c r="DX22" s="18" t="str">
        <f>IFERROR(VLOOKUP($AV22,クラス・種目リスト!$A$2:$AF$48,19,FALSE),"-")</f>
        <v>-</v>
      </c>
      <c r="DY22" s="18" t="str">
        <f>IFERROR(VLOOKUP($AV22,クラス・種目リスト!$A$2:$AF$48,20,FALSE),"-")</f>
        <v>-</v>
      </c>
      <c r="DZ22" s="18" t="str">
        <f>IFERROR(VLOOKUP($AV22,クラス・種目リスト!$A$2:$AF$48,21,FALSE),"-")</f>
        <v>-</v>
      </c>
      <c r="EA22" s="18" t="str">
        <f>IFERROR(VLOOKUP($AV22,クラス・種目リスト!$A$2:$AF$48,22,FALSE),"-")</f>
        <v>-</v>
      </c>
      <c r="EB22" s="18" t="str">
        <f>IFERROR(VLOOKUP($AV22,クラス・種目リスト!$A$2:$AF$48,23,FALSE),"-")</f>
        <v>-</v>
      </c>
      <c r="EC22" s="18" t="str">
        <f>IFERROR(VLOOKUP($AV22,クラス・種目リスト!$A$2:$AF$48,24,FALSE),"-")</f>
        <v>-</v>
      </c>
      <c r="ED22" s="18" t="str">
        <f>IFERROR(VLOOKUP($AV22,クラス・種目リスト!$A$2:$AF$48,25,FALSE),"-")</f>
        <v>-</v>
      </c>
      <c r="EE22" s="18" t="str">
        <f>IFERROR(VLOOKUP($AV22,クラス・種目リスト!$A$2:$AF$48,26,FALSE),"-")</f>
        <v>-</v>
      </c>
      <c r="EF22" s="18" t="str">
        <f>IFERROR(VLOOKUP($AV22,クラス・種目リスト!$A$2:$AF$48,27,FALSE),"-")</f>
        <v>-</v>
      </c>
      <c r="EG22" s="18" t="str">
        <f>IFERROR(VLOOKUP($AV22,クラス・種目リスト!$A$2:$AF$48,28,FALSE),"-")</f>
        <v>-</v>
      </c>
      <c r="EH22" s="18" t="str">
        <f>IFERROR(VLOOKUP($AV22,クラス・種目リスト!$A$2:$AF$48,29,FALSE),"-")</f>
        <v>-</v>
      </c>
      <c r="EI22" s="18" t="str">
        <f>IFERROR(VLOOKUP($AV22,クラス・種目リスト!$A$2:$AF$48,30,FALSE),"-")</f>
        <v>-</v>
      </c>
      <c r="EJ22" s="18" t="str">
        <f>IFERROR(VLOOKUP($AV22,クラス・種目リスト!$A$2:$AF$48,31,FALSE),"-")</f>
        <v>-</v>
      </c>
      <c r="EK22" s="18" t="str">
        <f>IFERROR(VLOOKUP($AV22,クラス・種目リスト!$A$2:$AF$48,32,FALSE),"-")</f>
        <v>-</v>
      </c>
      <c r="EL22" s="18"/>
      <c r="EM22" s="18"/>
      <c r="EN22" s="18"/>
      <c r="EO22" s="18"/>
      <c r="EP22" s="18"/>
      <c r="ER22" s="3">
        <f ca="1">IF(INDIRECT("O22")="-",0,COUNTA(INDIRECT("O22")))+IF(INDIRECT("Y22")="-",0,COUNTA(INDIRECT("Y22")))+IF(INDIRECT("AM22")="-",0,COUNTA(INDIRECT("AM22")))+IF(INDIRECT("AW22")="-",0,COUNTA(INDIRECT("AW22")))</f>
        <v>0</v>
      </c>
    </row>
    <row r="23" spans="1:148" ht="19.5" customHeight="1" x14ac:dyDescent="0.15">
      <c r="A23" s="211"/>
      <c r="B23" s="238" t="str">
        <f t="shared" si="10"/>
        <v/>
      </c>
      <c r="C23" s="218"/>
      <c r="D23" s="219"/>
      <c r="E23" s="220"/>
      <c r="F23" s="225"/>
      <c r="G23" s="226"/>
      <c r="H23" s="83"/>
      <c r="I23" s="203" t="str">
        <f t="shared" si="11"/>
        <v/>
      </c>
      <c r="J23" s="239" t="str">
        <f t="shared" si="12"/>
        <v/>
      </c>
      <c r="K23" s="78"/>
      <c r="L23" s="239" t="str">
        <f t="shared" si="13"/>
        <v/>
      </c>
      <c r="M23" s="93"/>
      <c r="N23" s="93"/>
      <c r="O23" s="90"/>
      <c r="P23" s="70"/>
      <c r="Q23" s="71"/>
      <c r="R23" s="70"/>
      <c r="S23" s="72"/>
      <c r="T23" s="70"/>
      <c r="U23" s="72"/>
      <c r="V23" s="206" t="str">
        <f t="shared" si="16"/>
        <v/>
      </c>
      <c r="W23" s="255"/>
      <c r="X23" s="31"/>
      <c r="Y23" s="90"/>
      <c r="Z23" s="70"/>
      <c r="AA23" s="71"/>
      <c r="AB23" s="73"/>
      <c r="AC23" s="72"/>
      <c r="AD23" s="74"/>
      <c r="AE23" s="72"/>
      <c r="AF23" s="206" t="str">
        <f t="shared" si="17"/>
        <v/>
      </c>
      <c r="AG23" s="206"/>
      <c r="AH23" s="95"/>
      <c r="AI23" s="19" t="str">
        <f t="shared" si="14"/>
        <v>-</v>
      </c>
      <c r="AJ23" s="234"/>
      <c r="AK23" s="22"/>
      <c r="AL23" s="93"/>
      <c r="AM23" s="90"/>
      <c r="AN23" s="70"/>
      <c r="AO23" s="71"/>
      <c r="AP23" s="73"/>
      <c r="AQ23" s="72"/>
      <c r="AR23" s="74"/>
      <c r="AS23" s="72"/>
      <c r="AT23" s="206" t="str">
        <f t="shared" si="18"/>
        <v/>
      </c>
      <c r="AU23" s="255"/>
      <c r="AV23" s="31"/>
      <c r="AW23" s="90"/>
      <c r="AX23" s="70"/>
      <c r="AY23" s="71"/>
      <c r="AZ23" s="73"/>
      <c r="BA23" s="72"/>
      <c r="BB23" s="74"/>
      <c r="BC23" s="72"/>
      <c r="BD23" s="205" t="str">
        <f t="shared" si="19"/>
        <v/>
      </c>
      <c r="BE23" s="206"/>
      <c r="BF23" s="95"/>
      <c r="BG23" s="19" t="str">
        <f t="shared" si="15"/>
        <v>-</v>
      </c>
      <c r="BH23" s="22"/>
      <c r="BI23" s="146"/>
      <c r="BJ23" s="34" t="str">
        <f t="shared" si="20"/>
        <v/>
      </c>
      <c r="BK23" s="53" t="str">
        <f>IFERROR(VLOOKUP($BJ23,クラス・種目リスト!$A$66:$E$81,3,FALSE),"-")</f>
        <v>-</v>
      </c>
      <c r="BL23" s="53" t="str">
        <f>IFERROR(VLOOKUP($BJ23,クラス・種目リスト!$A$66:$E$81,4,FALSE),"-")</f>
        <v>-</v>
      </c>
      <c r="BM23" s="53" t="str">
        <f>IFERROR(VLOOKUP($BJ23,クラス・種目リスト!$A$66:$E$81,5,FALSE),"-")</f>
        <v>-</v>
      </c>
      <c r="BN23" s="41"/>
      <c r="BO23" s="18" t="str">
        <f>IFERROR(VLOOKUP($N23,クラス・種目リスト!$A$2:$AF$48,3,FALSE),"-")</f>
        <v>-</v>
      </c>
      <c r="BP23" s="18" t="str">
        <f>IFERROR(VLOOKUP($N23,クラス・種目リスト!$A$2:$AF$48,4,FALSE),"-")</f>
        <v>-</v>
      </c>
      <c r="BQ23" s="18" t="str">
        <f>IFERROR(VLOOKUP($N23,クラス・種目リスト!$A$2:$AF$48,5,FALSE),"-")</f>
        <v>-</v>
      </c>
      <c r="BR23" s="18" t="str">
        <f>IFERROR(VLOOKUP($N23,クラス・種目リスト!$A$2:$AF$48,6,FALSE),"-")</f>
        <v>-</v>
      </c>
      <c r="BS23" s="18" t="str">
        <f>IFERROR(VLOOKUP($N23,クラス・種目リスト!$A$2:$AF$48,7,FALSE),"-")</f>
        <v>-</v>
      </c>
      <c r="BT23" s="18" t="str">
        <f>IFERROR(VLOOKUP($N23,クラス・種目リスト!$A$2:$AF$48,8,FALSE),"-")</f>
        <v>-</v>
      </c>
      <c r="BU23" s="18" t="str">
        <f>IFERROR(VLOOKUP($N23,クラス・種目リスト!$A$2:$AF$48,9,FALSE),"-")</f>
        <v>-</v>
      </c>
      <c r="BV23" s="18" t="str">
        <f>IFERROR(VLOOKUP($N23,クラス・種目リスト!$A$2:$AF$48,10,FALSE),"-")</f>
        <v>-</v>
      </c>
      <c r="BW23" s="18" t="str">
        <f>IFERROR(VLOOKUP($N23,クラス・種目リスト!$A$2:$AF$48,11,FALSE),"-")</f>
        <v>-</v>
      </c>
      <c r="BX23" s="18" t="str">
        <f>IFERROR(VLOOKUP($N23,クラス・種目リスト!$A$2:$AF$48,12,FALSE),"-")</f>
        <v>-</v>
      </c>
      <c r="BY23" s="18" t="str">
        <f>IFERROR(VLOOKUP($N23,クラス・種目リスト!$A$2:$AF$48,13,FALSE),"-")</f>
        <v>-</v>
      </c>
      <c r="BZ23" s="18" t="str">
        <f>IFERROR(VLOOKUP($N23,クラス・種目リスト!$A$2:$AF$48,14,FALSE),"-")</f>
        <v>-</v>
      </c>
      <c r="CA23" s="18" t="str">
        <f>IFERROR(VLOOKUP($N23,クラス・種目リスト!$A$2:$AF$48,15,FALSE),"-")</f>
        <v>-</v>
      </c>
      <c r="CB23" s="18" t="str">
        <f>IFERROR(VLOOKUP($N23,クラス・種目リスト!$A$2:$AF$48,16,FALSE),"-")</f>
        <v>-</v>
      </c>
      <c r="CC23" s="18" t="str">
        <f>IFERROR(VLOOKUP($N23,クラス・種目リスト!$A$2:$AF$48,17,FALSE),"-")</f>
        <v>-</v>
      </c>
      <c r="CD23" s="18"/>
      <c r="CE23" s="18"/>
      <c r="CF23" s="18"/>
      <c r="CG23" s="18"/>
      <c r="CH23" s="18"/>
      <c r="CI23" s="18" t="str">
        <f>IFERROR(VLOOKUP($X23,クラス・種目リスト!$A$2:$AF$48,3,FALSE),"-")</f>
        <v>-</v>
      </c>
      <c r="CJ23" s="18" t="str">
        <f>IFERROR(VLOOKUP($X23,クラス・種目リスト!$A$2:$AF$48,4,FALSE),"-")</f>
        <v>-</v>
      </c>
      <c r="CK23" s="18" t="str">
        <f>IFERROR(VLOOKUP($X23,クラス・種目リスト!$A$2:$AF$48,5,FALSE),"-")</f>
        <v>-</v>
      </c>
      <c r="CL23" s="18" t="str">
        <f>IFERROR(VLOOKUP($X23,クラス・種目リスト!$A$2:$AF$48,6,FALSE),"-")</f>
        <v>-</v>
      </c>
      <c r="CM23" s="18" t="str">
        <f>IFERROR(VLOOKUP($X23,クラス・種目リスト!$A$2:$AF$48,7,FALSE),"-")</f>
        <v>-</v>
      </c>
      <c r="CN23" s="18" t="str">
        <f>IFERROR(VLOOKUP($X23,クラス・種目リスト!$A$2:$AF$48,8,FALSE),"-")</f>
        <v>-</v>
      </c>
      <c r="CO23" s="18" t="str">
        <f>IFERROR(VLOOKUP($X23,クラス・種目リスト!$A$2:$AF$48,9,FALSE),"-")</f>
        <v>-</v>
      </c>
      <c r="CP23" s="18" t="str">
        <f>IFERROR(VLOOKUP($X23,クラス・種目リスト!$A$2:$AF$48,10,FALSE),"-")</f>
        <v>-</v>
      </c>
      <c r="CQ23" s="18" t="str">
        <f>IFERROR(VLOOKUP($X23,クラス・種目リスト!$A$2:$AF$48,11,FALSE),"-")</f>
        <v>-</v>
      </c>
      <c r="CR23" s="18" t="str">
        <f>IFERROR(VLOOKUP($X23,クラス・種目リスト!$A$2:$AF$48,12,FALSE),"-")</f>
        <v>-</v>
      </c>
      <c r="CS23" s="18" t="str">
        <f>IFERROR(VLOOKUP($X23,クラス・種目リスト!$A$2:$AF$48,13,FALSE),"-")</f>
        <v>-</v>
      </c>
      <c r="CT23" s="18" t="str">
        <f>IFERROR(VLOOKUP($X23,クラス・種目リスト!$A$2:$AF$48,14,FALSE),"-")</f>
        <v>-</v>
      </c>
      <c r="CU23" s="18" t="str">
        <f>IFERROR(VLOOKUP($X23,クラス・種目リスト!$A$2:$AF$48,15,FALSE),"-")</f>
        <v>-</v>
      </c>
      <c r="CV23" s="18" t="str">
        <f>IFERROR(VLOOKUP($X23,クラス・種目リスト!$A$2:$AF$48,16,FALSE),"-")</f>
        <v>-</v>
      </c>
      <c r="CW23" s="18" t="str">
        <f>IFERROR(VLOOKUP($X23,クラス・種目リスト!$A$2:$AF$48,17,FALSE),"-")</f>
        <v>-</v>
      </c>
      <c r="CX23" s="18"/>
      <c r="CY23" s="18"/>
      <c r="CZ23" s="18"/>
      <c r="DA23" s="18"/>
      <c r="DB23" s="18"/>
      <c r="DC23" s="18" t="str">
        <f>IFERROR(VLOOKUP($AL23,クラス・種目リスト!$A$2:$AF$48,18,FALSE),"-")</f>
        <v>-</v>
      </c>
      <c r="DD23" s="18" t="str">
        <f>IFERROR(VLOOKUP($AL23,クラス・種目リスト!$A$2:$AF$48,19,FALSE),"-")</f>
        <v>-</v>
      </c>
      <c r="DE23" s="18" t="str">
        <f>IFERROR(VLOOKUP($AL23,クラス・種目リスト!$A$2:$AF$48,20,FALSE),"-")</f>
        <v>-</v>
      </c>
      <c r="DF23" s="18" t="str">
        <f>IFERROR(VLOOKUP($AL23,クラス・種目リスト!$A$2:$AF$48,21,FALSE),"-")</f>
        <v>-</v>
      </c>
      <c r="DG23" s="18" t="str">
        <f>IFERROR(VLOOKUP($AL23,クラス・種目リスト!$A$2:$AF$48,22,FALSE),"-")</f>
        <v>-</v>
      </c>
      <c r="DH23" s="18" t="str">
        <f>IFERROR(VLOOKUP($AL23,クラス・種目リスト!$A$2:$AF$48,23,FALSE),"-")</f>
        <v>-</v>
      </c>
      <c r="DI23" s="18" t="str">
        <f>IFERROR(VLOOKUP($AL23,クラス・種目リスト!$A$2:$AF$48,24,FALSE),"-")</f>
        <v>-</v>
      </c>
      <c r="DJ23" s="18" t="str">
        <f>IFERROR(VLOOKUP($AL23,クラス・種目リスト!$A$2:$AF$48,25,FALSE),"-")</f>
        <v>-</v>
      </c>
      <c r="DK23" s="18" t="str">
        <f>IFERROR(VLOOKUP($AL23,クラス・種目リスト!$A$2:$AF$48,26,FALSE),"-")</f>
        <v>-</v>
      </c>
      <c r="DL23" s="18" t="str">
        <f>IFERROR(VLOOKUP($AL23,クラス・種目リスト!$A$2:$AF$48,27,FALSE),"-")</f>
        <v>-</v>
      </c>
      <c r="DM23" s="18" t="str">
        <f>IFERROR(VLOOKUP($AL23,クラス・種目リスト!$A$2:$AF$48,28,FALSE),"-")</f>
        <v>-</v>
      </c>
      <c r="DN23" s="18" t="str">
        <f>IFERROR(VLOOKUP($AL23,クラス・種目リスト!$A$2:$AF$48,29,FALSE),"-")</f>
        <v>-</v>
      </c>
      <c r="DO23" s="18" t="str">
        <f>IFERROR(VLOOKUP($AL23,クラス・種目リスト!$A$2:$AF$48,30,FALSE),"-")</f>
        <v>-</v>
      </c>
      <c r="DP23" s="18" t="str">
        <f>IFERROR(VLOOKUP($AL23,クラス・種目リスト!$A$2:$AF$48,31,FALSE),"-")</f>
        <v>-</v>
      </c>
      <c r="DQ23" s="18" t="str">
        <f>IFERROR(VLOOKUP($AL23,クラス・種目リスト!$A$2:$AF$48,32,FALSE),"-")</f>
        <v>-</v>
      </c>
      <c r="DW23" s="18" t="str">
        <f>IFERROR(VLOOKUP($AV23,クラス・種目リスト!$A$2:$AF$48,18,FALSE),"-")</f>
        <v>-</v>
      </c>
      <c r="DX23" s="18" t="str">
        <f>IFERROR(VLOOKUP($AV23,クラス・種目リスト!$A$2:$AF$48,19,FALSE),"-")</f>
        <v>-</v>
      </c>
      <c r="DY23" s="18" t="str">
        <f>IFERROR(VLOOKUP($AV23,クラス・種目リスト!$A$2:$AF$48,20,FALSE),"-")</f>
        <v>-</v>
      </c>
      <c r="DZ23" s="18" t="str">
        <f>IFERROR(VLOOKUP($AV23,クラス・種目リスト!$A$2:$AF$48,21,FALSE),"-")</f>
        <v>-</v>
      </c>
      <c r="EA23" s="18" t="str">
        <f>IFERROR(VLOOKUP($AV23,クラス・種目リスト!$A$2:$AF$48,22,FALSE),"-")</f>
        <v>-</v>
      </c>
      <c r="EB23" s="18" t="str">
        <f>IFERROR(VLOOKUP($AV23,クラス・種目リスト!$A$2:$AF$48,23,FALSE),"-")</f>
        <v>-</v>
      </c>
      <c r="EC23" s="18" t="str">
        <f>IFERROR(VLOOKUP($AV23,クラス・種目リスト!$A$2:$AF$48,24,FALSE),"-")</f>
        <v>-</v>
      </c>
      <c r="ED23" s="18" t="str">
        <f>IFERROR(VLOOKUP($AV23,クラス・種目リスト!$A$2:$AF$48,25,FALSE),"-")</f>
        <v>-</v>
      </c>
      <c r="EE23" s="18" t="str">
        <f>IFERROR(VLOOKUP($AV23,クラス・種目リスト!$A$2:$AF$48,26,FALSE),"-")</f>
        <v>-</v>
      </c>
      <c r="EF23" s="18" t="str">
        <f>IFERROR(VLOOKUP($AV23,クラス・種目リスト!$A$2:$AF$48,27,FALSE),"-")</f>
        <v>-</v>
      </c>
      <c r="EG23" s="18" t="str">
        <f>IFERROR(VLOOKUP($AV23,クラス・種目リスト!$A$2:$AF$48,28,FALSE),"-")</f>
        <v>-</v>
      </c>
      <c r="EH23" s="18" t="str">
        <f>IFERROR(VLOOKUP($AV23,クラス・種目リスト!$A$2:$AF$48,29,FALSE),"-")</f>
        <v>-</v>
      </c>
      <c r="EI23" s="18" t="str">
        <f>IFERROR(VLOOKUP($AV23,クラス・種目リスト!$A$2:$AF$48,30,FALSE),"-")</f>
        <v>-</v>
      </c>
      <c r="EJ23" s="18" t="str">
        <f>IFERROR(VLOOKUP($AV23,クラス・種目リスト!$A$2:$AF$48,31,FALSE),"-")</f>
        <v>-</v>
      </c>
      <c r="EK23" s="18" t="str">
        <f>IFERROR(VLOOKUP($AV23,クラス・種目リスト!$A$2:$AF$48,32,FALSE),"-")</f>
        <v>-</v>
      </c>
      <c r="EL23" s="18"/>
      <c r="EM23" s="18"/>
      <c r="EN23" s="18"/>
      <c r="EO23" s="18"/>
      <c r="EP23" s="18"/>
      <c r="ER23" s="3">
        <f ca="1">IF(INDIRECT("O23")="-",0,COUNTA(INDIRECT("O23")))+IF(INDIRECT("Y23")="-",0,COUNTA(INDIRECT("Y23")))+IF(INDIRECT("AM23")="-",0,COUNTA(INDIRECT("AM23")))+IF(INDIRECT("AW23")="-",0,COUNTA(INDIRECT("AW23")))</f>
        <v>0</v>
      </c>
    </row>
    <row r="24" spans="1:148" ht="19.5" customHeight="1" x14ac:dyDescent="0.15">
      <c r="A24" s="211"/>
      <c r="B24" s="238" t="str">
        <f t="shared" si="10"/>
        <v/>
      </c>
      <c r="C24" s="218"/>
      <c r="D24" s="223"/>
      <c r="E24" s="224"/>
      <c r="F24" s="225"/>
      <c r="G24" s="226"/>
      <c r="H24" s="83"/>
      <c r="I24" s="203" t="str">
        <f t="shared" si="11"/>
        <v/>
      </c>
      <c r="J24" s="239" t="str">
        <f t="shared" si="12"/>
        <v/>
      </c>
      <c r="K24" s="78"/>
      <c r="L24" s="239" t="str">
        <f t="shared" si="13"/>
        <v/>
      </c>
      <c r="M24" s="93"/>
      <c r="N24" s="93"/>
      <c r="O24" s="90"/>
      <c r="P24" s="70"/>
      <c r="Q24" s="71"/>
      <c r="R24" s="70"/>
      <c r="S24" s="72"/>
      <c r="T24" s="70"/>
      <c r="U24" s="72"/>
      <c r="V24" s="206" t="str">
        <f t="shared" si="16"/>
        <v/>
      </c>
      <c r="W24" s="255"/>
      <c r="X24" s="31"/>
      <c r="Y24" s="90"/>
      <c r="Z24" s="70"/>
      <c r="AA24" s="71"/>
      <c r="AB24" s="73"/>
      <c r="AC24" s="72"/>
      <c r="AD24" s="74"/>
      <c r="AE24" s="72"/>
      <c r="AF24" s="206" t="str">
        <f t="shared" si="17"/>
        <v/>
      </c>
      <c r="AG24" s="206"/>
      <c r="AH24" s="95"/>
      <c r="AI24" s="19" t="str">
        <f t="shared" si="14"/>
        <v>-</v>
      </c>
      <c r="AJ24" s="234"/>
      <c r="AK24" s="22"/>
      <c r="AL24" s="93"/>
      <c r="AM24" s="90"/>
      <c r="AN24" s="70"/>
      <c r="AO24" s="71"/>
      <c r="AP24" s="73"/>
      <c r="AQ24" s="72"/>
      <c r="AR24" s="74"/>
      <c r="AS24" s="72"/>
      <c r="AT24" s="206" t="str">
        <f t="shared" si="18"/>
        <v/>
      </c>
      <c r="AU24" s="255"/>
      <c r="AV24" s="31"/>
      <c r="AW24" s="90"/>
      <c r="AX24" s="70"/>
      <c r="AY24" s="71"/>
      <c r="AZ24" s="73"/>
      <c r="BA24" s="72"/>
      <c r="BB24" s="74"/>
      <c r="BC24" s="72"/>
      <c r="BD24" s="205" t="str">
        <f t="shared" si="19"/>
        <v/>
      </c>
      <c r="BE24" s="206"/>
      <c r="BF24" s="95"/>
      <c r="BG24" s="19" t="str">
        <f t="shared" si="15"/>
        <v>-</v>
      </c>
      <c r="BH24" s="22"/>
      <c r="BI24" s="146"/>
      <c r="BJ24" s="34" t="str">
        <f t="shared" si="20"/>
        <v/>
      </c>
      <c r="BK24" s="53" t="str">
        <f>IFERROR(VLOOKUP($BJ24,クラス・種目リスト!$A$66:$E$81,3,FALSE),"-")</f>
        <v>-</v>
      </c>
      <c r="BL24" s="53" t="str">
        <f>IFERROR(VLOOKUP($BJ24,クラス・種目リスト!$A$66:$E$81,4,FALSE),"-")</f>
        <v>-</v>
      </c>
      <c r="BM24" s="53" t="str">
        <f>IFERROR(VLOOKUP($BJ24,クラス・種目リスト!$A$66:$E$81,5,FALSE),"-")</f>
        <v>-</v>
      </c>
      <c r="BN24" s="41"/>
      <c r="BO24" s="18" t="str">
        <f>IFERROR(VLOOKUP($N24,クラス・種目リスト!$A$2:$AF$48,3,FALSE),"-")</f>
        <v>-</v>
      </c>
      <c r="BP24" s="18" t="str">
        <f>IFERROR(VLOOKUP($N24,クラス・種目リスト!$A$2:$AF$48,4,FALSE),"-")</f>
        <v>-</v>
      </c>
      <c r="BQ24" s="18" t="str">
        <f>IFERROR(VLOOKUP($N24,クラス・種目リスト!$A$2:$AF$48,5,FALSE),"-")</f>
        <v>-</v>
      </c>
      <c r="BR24" s="18" t="str">
        <f>IFERROR(VLOOKUP($N24,クラス・種目リスト!$A$2:$AF$48,6,FALSE),"-")</f>
        <v>-</v>
      </c>
      <c r="BS24" s="18" t="str">
        <f>IFERROR(VLOOKUP($N24,クラス・種目リスト!$A$2:$AF$48,7,FALSE),"-")</f>
        <v>-</v>
      </c>
      <c r="BT24" s="18" t="str">
        <f>IFERROR(VLOOKUP($N24,クラス・種目リスト!$A$2:$AF$48,8,FALSE),"-")</f>
        <v>-</v>
      </c>
      <c r="BU24" s="18" t="str">
        <f>IFERROR(VLOOKUP($N24,クラス・種目リスト!$A$2:$AF$48,9,FALSE),"-")</f>
        <v>-</v>
      </c>
      <c r="BV24" s="18" t="str">
        <f>IFERROR(VLOOKUP($N24,クラス・種目リスト!$A$2:$AF$48,10,FALSE),"-")</f>
        <v>-</v>
      </c>
      <c r="BW24" s="18" t="str">
        <f>IFERROR(VLOOKUP($N24,クラス・種目リスト!$A$2:$AF$48,11,FALSE),"-")</f>
        <v>-</v>
      </c>
      <c r="BX24" s="18" t="str">
        <f>IFERROR(VLOOKUP($N24,クラス・種目リスト!$A$2:$AF$48,12,FALSE),"-")</f>
        <v>-</v>
      </c>
      <c r="BY24" s="18" t="str">
        <f>IFERROR(VLOOKUP($N24,クラス・種目リスト!$A$2:$AF$48,13,FALSE),"-")</f>
        <v>-</v>
      </c>
      <c r="BZ24" s="18" t="str">
        <f>IFERROR(VLOOKUP($N24,クラス・種目リスト!$A$2:$AF$48,14,FALSE),"-")</f>
        <v>-</v>
      </c>
      <c r="CA24" s="18" t="str">
        <f>IFERROR(VLOOKUP($N24,クラス・種目リスト!$A$2:$AF$48,15,FALSE),"-")</f>
        <v>-</v>
      </c>
      <c r="CB24" s="18" t="str">
        <f>IFERROR(VLOOKUP($N24,クラス・種目リスト!$A$2:$AF$48,16,FALSE),"-")</f>
        <v>-</v>
      </c>
      <c r="CC24" s="18" t="str">
        <f>IFERROR(VLOOKUP($N24,クラス・種目リスト!$A$2:$AF$48,17,FALSE),"-")</f>
        <v>-</v>
      </c>
      <c r="CD24" s="18"/>
      <c r="CE24" s="18"/>
      <c r="CF24" s="18"/>
      <c r="CG24" s="18"/>
      <c r="CH24" s="18"/>
      <c r="CI24" s="18" t="str">
        <f>IFERROR(VLOOKUP($X24,クラス・種目リスト!$A$2:$AF$48,3,FALSE),"-")</f>
        <v>-</v>
      </c>
      <c r="CJ24" s="18" t="str">
        <f>IFERROR(VLOOKUP($X24,クラス・種目リスト!$A$2:$AF$48,4,FALSE),"-")</f>
        <v>-</v>
      </c>
      <c r="CK24" s="18" t="str">
        <f>IFERROR(VLOOKUP($X24,クラス・種目リスト!$A$2:$AF$48,5,FALSE),"-")</f>
        <v>-</v>
      </c>
      <c r="CL24" s="18" t="str">
        <f>IFERROR(VLOOKUP($X24,クラス・種目リスト!$A$2:$AF$48,6,FALSE),"-")</f>
        <v>-</v>
      </c>
      <c r="CM24" s="18" t="str">
        <f>IFERROR(VLOOKUP($X24,クラス・種目リスト!$A$2:$AF$48,7,FALSE),"-")</f>
        <v>-</v>
      </c>
      <c r="CN24" s="18" t="str">
        <f>IFERROR(VLOOKUP($X24,クラス・種目リスト!$A$2:$AF$48,8,FALSE),"-")</f>
        <v>-</v>
      </c>
      <c r="CO24" s="18" t="str">
        <f>IFERROR(VLOOKUP($X24,クラス・種目リスト!$A$2:$AF$48,9,FALSE),"-")</f>
        <v>-</v>
      </c>
      <c r="CP24" s="18" t="str">
        <f>IFERROR(VLOOKUP($X24,クラス・種目リスト!$A$2:$AF$48,10,FALSE),"-")</f>
        <v>-</v>
      </c>
      <c r="CQ24" s="18" t="str">
        <f>IFERROR(VLOOKUP($X24,クラス・種目リスト!$A$2:$AF$48,11,FALSE),"-")</f>
        <v>-</v>
      </c>
      <c r="CR24" s="18" t="str">
        <f>IFERROR(VLOOKUP($X24,クラス・種目リスト!$A$2:$AF$48,12,FALSE),"-")</f>
        <v>-</v>
      </c>
      <c r="CS24" s="18" t="str">
        <f>IFERROR(VLOOKUP($X24,クラス・種目リスト!$A$2:$AF$48,13,FALSE),"-")</f>
        <v>-</v>
      </c>
      <c r="CT24" s="18" t="str">
        <f>IFERROR(VLOOKUP($X24,クラス・種目リスト!$A$2:$AF$48,14,FALSE),"-")</f>
        <v>-</v>
      </c>
      <c r="CU24" s="18" t="str">
        <f>IFERROR(VLOOKUP($X24,クラス・種目リスト!$A$2:$AF$48,15,FALSE),"-")</f>
        <v>-</v>
      </c>
      <c r="CV24" s="18" t="str">
        <f>IFERROR(VLOOKUP($X24,クラス・種目リスト!$A$2:$AF$48,16,FALSE),"-")</f>
        <v>-</v>
      </c>
      <c r="CW24" s="18" t="str">
        <f>IFERROR(VLOOKUP($X24,クラス・種目リスト!$A$2:$AF$48,17,FALSE),"-")</f>
        <v>-</v>
      </c>
      <c r="CX24" s="18"/>
      <c r="CY24" s="18"/>
      <c r="CZ24" s="18"/>
      <c r="DA24" s="18"/>
      <c r="DB24" s="18"/>
      <c r="DC24" s="18" t="str">
        <f>IFERROR(VLOOKUP($AL24,クラス・種目リスト!$A$2:$AF$48,18,FALSE),"-")</f>
        <v>-</v>
      </c>
      <c r="DD24" s="18" t="str">
        <f>IFERROR(VLOOKUP($AL24,クラス・種目リスト!$A$2:$AF$48,19,FALSE),"-")</f>
        <v>-</v>
      </c>
      <c r="DE24" s="18" t="str">
        <f>IFERROR(VLOOKUP($AL24,クラス・種目リスト!$A$2:$AF$48,20,FALSE),"-")</f>
        <v>-</v>
      </c>
      <c r="DF24" s="18" t="str">
        <f>IFERROR(VLOOKUP($AL24,クラス・種目リスト!$A$2:$AF$48,21,FALSE),"-")</f>
        <v>-</v>
      </c>
      <c r="DG24" s="18" t="str">
        <f>IFERROR(VLOOKUP($AL24,クラス・種目リスト!$A$2:$AF$48,22,FALSE),"-")</f>
        <v>-</v>
      </c>
      <c r="DH24" s="18" t="str">
        <f>IFERROR(VLOOKUP($AL24,クラス・種目リスト!$A$2:$AF$48,23,FALSE),"-")</f>
        <v>-</v>
      </c>
      <c r="DI24" s="18" t="str">
        <f>IFERROR(VLOOKUP($AL24,クラス・種目リスト!$A$2:$AF$48,24,FALSE),"-")</f>
        <v>-</v>
      </c>
      <c r="DJ24" s="18" t="str">
        <f>IFERROR(VLOOKUP($AL24,クラス・種目リスト!$A$2:$AF$48,25,FALSE),"-")</f>
        <v>-</v>
      </c>
      <c r="DK24" s="18" t="str">
        <f>IFERROR(VLOOKUP($AL24,クラス・種目リスト!$A$2:$AF$48,26,FALSE),"-")</f>
        <v>-</v>
      </c>
      <c r="DL24" s="18" t="str">
        <f>IFERROR(VLOOKUP($AL24,クラス・種目リスト!$A$2:$AF$48,27,FALSE),"-")</f>
        <v>-</v>
      </c>
      <c r="DM24" s="18" t="str">
        <f>IFERROR(VLOOKUP($AL24,クラス・種目リスト!$A$2:$AF$48,28,FALSE),"-")</f>
        <v>-</v>
      </c>
      <c r="DN24" s="18" t="str">
        <f>IFERROR(VLOOKUP($AL24,クラス・種目リスト!$A$2:$AF$48,29,FALSE),"-")</f>
        <v>-</v>
      </c>
      <c r="DO24" s="18" t="str">
        <f>IFERROR(VLOOKUP($AL24,クラス・種目リスト!$A$2:$AF$48,30,FALSE),"-")</f>
        <v>-</v>
      </c>
      <c r="DP24" s="18" t="str">
        <f>IFERROR(VLOOKUP($AL24,クラス・種目リスト!$A$2:$AF$48,31,FALSE),"-")</f>
        <v>-</v>
      </c>
      <c r="DQ24" s="18" t="str">
        <f>IFERROR(VLOOKUP($AL24,クラス・種目リスト!$A$2:$AF$48,32,FALSE),"-")</f>
        <v>-</v>
      </c>
      <c r="DW24" s="18" t="str">
        <f>IFERROR(VLOOKUP($AV24,クラス・種目リスト!$A$2:$AF$48,18,FALSE),"-")</f>
        <v>-</v>
      </c>
      <c r="DX24" s="18" t="str">
        <f>IFERROR(VLOOKUP($AV24,クラス・種目リスト!$A$2:$AF$48,19,FALSE),"-")</f>
        <v>-</v>
      </c>
      <c r="DY24" s="18" t="str">
        <f>IFERROR(VLOOKUP($AV24,クラス・種目リスト!$A$2:$AF$48,20,FALSE),"-")</f>
        <v>-</v>
      </c>
      <c r="DZ24" s="18" t="str">
        <f>IFERROR(VLOOKUP($AV24,クラス・種目リスト!$A$2:$AF$48,21,FALSE),"-")</f>
        <v>-</v>
      </c>
      <c r="EA24" s="18" t="str">
        <f>IFERROR(VLOOKUP($AV24,クラス・種目リスト!$A$2:$AF$48,22,FALSE),"-")</f>
        <v>-</v>
      </c>
      <c r="EB24" s="18" t="str">
        <f>IFERROR(VLOOKUP($AV24,クラス・種目リスト!$A$2:$AF$48,23,FALSE),"-")</f>
        <v>-</v>
      </c>
      <c r="EC24" s="18" t="str">
        <f>IFERROR(VLOOKUP($AV24,クラス・種目リスト!$A$2:$AF$48,24,FALSE),"-")</f>
        <v>-</v>
      </c>
      <c r="ED24" s="18" t="str">
        <f>IFERROR(VLOOKUP($AV24,クラス・種目リスト!$A$2:$AF$48,25,FALSE),"-")</f>
        <v>-</v>
      </c>
      <c r="EE24" s="18" t="str">
        <f>IFERROR(VLOOKUP($AV24,クラス・種目リスト!$A$2:$AF$48,26,FALSE),"-")</f>
        <v>-</v>
      </c>
      <c r="EF24" s="18" t="str">
        <f>IFERROR(VLOOKUP($AV24,クラス・種目リスト!$A$2:$AF$48,27,FALSE),"-")</f>
        <v>-</v>
      </c>
      <c r="EG24" s="18" t="str">
        <f>IFERROR(VLOOKUP($AV24,クラス・種目リスト!$A$2:$AF$48,28,FALSE),"-")</f>
        <v>-</v>
      </c>
      <c r="EH24" s="18" t="str">
        <f>IFERROR(VLOOKUP($AV24,クラス・種目リスト!$A$2:$AF$48,29,FALSE),"-")</f>
        <v>-</v>
      </c>
      <c r="EI24" s="18" t="str">
        <f>IFERROR(VLOOKUP($AV24,クラス・種目リスト!$A$2:$AF$48,30,FALSE),"-")</f>
        <v>-</v>
      </c>
      <c r="EJ24" s="18" t="str">
        <f>IFERROR(VLOOKUP($AV24,クラス・種目リスト!$A$2:$AF$48,31,FALSE),"-")</f>
        <v>-</v>
      </c>
      <c r="EK24" s="18" t="str">
        <f>IFERROR(VLOOKUP($AV24,クラス・種目リスト!$A$2:$AF$48,32,FALSE),"-")</f>
        <v>-</v>
      </c>
      <c r="EL24" s="18"/>
      <c r="EM24" s="18"/>
      <c r="EN24" s="18"/>
      <c r="EO24" s="18"/>
      <c r="EP24" s="18"/>
      <c r="ER24" s="3">
        <f ca="1">IF(INDIRECT("O24")="-",0,COUNTA(INDIRECT("O24")))+IF(INDIRECT("Y24")="-",0,COUNTA(INDIRECT("Y24")))+IF(INDIRECT("AM24")="-",0,COUNTA(INDIRECT("AM24")))+IF(INDIRECT("AW24")="-",0,COUNTA(INDIRECT("AW24")))</f>
        <v>0</v>
      </c>
    </row>
    <row r="25" spans="1:148" ht="19.5" customHeight="1" x14ac:dyDescent="0.15">
      <c r="A25" s="211"/>
      <c r="B25" s="238" t="str">
        <f t="shared" si="10"/>
        <v/>
      </c>
      <c r="C25" s="218"/>
      <c r="D25" s="219"/>
      <c r="E25" s="220"/>
      <c r="F25" s="225"/>
      <c r="G25" s="226"/>
      <c r="H25" s="83"/>
      <c r="I25" s="203" t="str">
        <f t="shared" si="11"/>
        <v/>
      </c>
      <c r="J25" s="239" t="str">
        <f t="shared" si="12"/>
        <v/>
      </c>
      <c r="K25" s="78"/>
      <c r="L25" s="239" t="str">
        <f t="shared" si="13"/>
        <v/>
      </c>
      <c r="M25" s="93"/>
      <c r="N25" s="93"/>
      <c r="O25" s="90"/>
      <c r="P25" s="70"/>
      <c r="Q25" s="71"/>
      <c r="R25" s="70"/>
      <c r="S25" s="72"/>
      <c r="T25" s="70"/>
      <c r="U25" s="72"/>
      <c r="V25" s="206" t="str">
        <f t="shared" si="16"/>
        <v/>
      </c>
      <c r="W25" s="255"/>
      <c r="X25" s="31"/>
      <c r="Y25" s="90"/>
      <c r="Z25" s="70"/>
      <c r="AA25" s="71"/>
      <c r="AB25" s="73"/>
      <c r="AC25" s="72"/>
      <c r="AD25" s="74"/>
      <c r="AE25" s="72"/>
      <c r="AF25" s="206" t="str">
        <f t="shared" si="17"/>
        <v/>
      </c>
      <c r="AG25" s="206"/>
      <c r="AH25" s="95"/>
      <c r="AI25" s="19" t="str">
        <f t="shared" si="14"/>
        <v>-</v>
      </c>
      <c r="AJ25" s="234"/>
      <c r="AK25" s="22"/>
      <c r="AL25" s="93"/>
      <c r="AM25" s="90"/>
      <c r="AN25" s="70"/>
      <c r="AO25" s="71"/>
      <c r="AP25" s="73"/>
      <c r="AQ25" s="72"/>
      <c r="AR25" s="74"/>
      <c r="AS25" s="72"/>
      <c r="AT25" s="206" t="str">
        <f t="shared" si="18"/>
        <v/>
      </c>
      <c r="AU25" s="255"/>
      <c r="AV25" s="31"/>
      <c r="AW25" s="90"/>
      <c r="AX25" s="70"/>
      <c r="AY25" s="71"/>
      <c r="AZ25" s="73"/>
      <c r="BA25" s="72"/>
      <c r="BB25" s="74"/>
      <c r="BC25" s="72"/>
      <c r="BD25" s="205" t="str">
        <f t="shared" si="19"/>
        <v/>
      </c>
      <c r="BE25" s="206"/>
      <c r="BF25" s="95"/>
      <c r="BG25" s="19" t="str">
        <f t="shared" si="15"/>
        <v>-</v>
      </c>
      <c r="BH25" s="22"/>
      <c r="BI25" s="146"/>
      <c r="BJ25" s="34" t="str">
        <f t="shared" si="20"/>
        <v/>
      </c>
      <c r="BK25" s="53" t="str">
        <f>IFERROR(VLOOKUP($BJ25,クラス・種目リスト!$A$66:$E$81,3,FALSE),"-")</f>
        <v>-</v>
      </c>
      <c r="BL25" s="53" t="str">
        <f>IFERROR(VLOOKUP($BJ25,クラス・種目リスト!$A$66:$E$81,4,FALSE),"-")</f>
        <v>-</v>
      </c>
      <c r="BM25" s="53" t="str">
        <f>IFERROR(VLOOKUP($BJ25,クラス・種目リスト!$A$66:$E$81,5,FALSE),"-")</f>
        <v>-</v>
      </c>
      <c r="BN25" s="41"/>
      <c r="BO25" s="18" t="str">
        <f>IFERROR(VLOOKUP($N25,クラス・種目リスト!$A$2:$AF$48,3,FALSE),"-")</f>
        <v>-</v>
      </c>
      <c r="BP25" s="18" t="str">
        <f>IFERROR(VLOOKUP($N25,クラス・種目リスト!$A$2:$AF$48,4,FALSE),"-")</f>
        <v>-</v>
      </c>
      <c r="BQ25" s="18" t="str">
        <f>IFERROR(VLOOKUP($N25,クラス・種目リスト!$A$2:$AF$48,5,FALSE),"-")</f>
        <v>-</v>
      </c>
      <c r="BR25" s="18" t="str">
        <f>IFERROR(VLOOKUP($N25,クラス・種目リスト!$A$2:$AF$48,6,FALSE),"-")</f>
        <v>-</v>
      </c>
      <c r="BS25" s="18" t="str">
        <f>IFERROR(VLOOKUP($N25,クラス・種目リスト!$A$2:$AF$48,7,FALSE),"-")</f>
        <v>-</v>
      </c>
      <c r="BT25" s="18" t="str">
        <f>IFERROR(VLOOKUP($N25,クラス・種目リスト!$A$2:$AF$48,8,FALSE),"-")</f>
        <v>-</v>
      </c>
      <c r="BU25" s="18" t="str">
        <f>IFERROR(VLOOKUP($N25,クラス・種目リスト!$A$2:$AF$48,9,FALSE),"-")</f>
        <v>-</v>
      </c>
      <c r="BV25" s="18" t="str">
        <f>IFERROR(VLOOKUP($N25,クラス・種目リスト!$A$2:$AF$48,10,FALSE),"-")</f>
        <v>-</v>
      </c>
      <c r="BW25" s="18" t="str">
        <f>IFERROR(VLOOKUP($N25,クラス・種目リスト!$A$2:$AF$48,11,FALSE),"-")</f>
        <v>-</v>
      </c>
      <c r="BX25" s="18" t="str">
        <f>IFERROR(VLOOKUP($N25,クラス・種目リスト!$A$2:$AF$48,12,FALSE),"-")</f>
        <v>-</v>
      </c>
      <c r="BY25" s="18" t="str">
        <f>IFERROR(VLOOKUP($N25,クラス・種目リスト!$A$2:$AF$48,13,FALSE),"-")</f>
        <v>-</v>
      </c>
      <c r="BZ25" s="18" t="str">
        <f>IFERROR(VLOOKUP($N25,クラス・種目リスト!$A$2:$AF$48,14,FALSE),"-")</f>
        <v>-</v>
      </c>
      <c r="CA25" s="18" t="str">
        <f>IFERROR(VLOOKUP($N25,クラス・種目リスト!$A$2:$AF$48,15,FALSE),"-")</f>
        <v>-</v>
      </c>
      <c r="CB25" s="18" t="str">
        <f>IFERROR(VLOOKUP($N25,クラス・種目リスト!$A$2:$AF$48,16,FALSE),"-")</f>
        <v>-</v>
      </c>
      <c r="CC25" s="18" t="str">
        <f>IFERROR(VLOOKUP($N25,クラス・種目リスト!$A$2:$AF$48,17,FALSE),"-")</f>
        <v>-</v>
      </c>
      <c r="CD25" s="18"/>
      <c r="CE25" s="18"/>
      <c r="CF25" s="18"/>
      <c r="CG25" s="18"/>
      <c r="CH25" s="18"/>
      <c r="CI25" s="18" t="str">
        <f>IFERROR(VLOOKUP($X25,クラス・種目リスト!$A$2:$AF$48,3,FALSE),"-")</f>
        <v>-</v>
      </c>
      <c r="CJ25" s="18" t="str">
        <f>IFERROR(VLOOKUP($X25,クラス・種目リスト!$A$2:$AF$48,4,FALSE),"-")</f>
        <v>-</v>
      </c>
      <c r="CK25" s="18" t="str">
        <f>IFERROR(VLOOKUP($X25,クラス・種目リスト!$A$2:$AF$48,5,FALSE),"-")</f>
        <v>-</v>
      </c>
      <c r="CL25" s="18" t="str">
        <f>IFERROR(VLOOKUP($X25,クラス・種目リスト!$A$2:$AF$48,6,FALSE),"-")</f>
        <v>-</v>
      </c>
      <c r="CM25" s="18" t="str">
        <f>IFERROR(VLOOKUP($X25,クラス・種目リスト!$A$2:$AF$48,7,FALSE),"-")</f>
        <v>-</v>
      </c>
      <c r="CN25" s="18" t="str">
        <f>IFERROR(VLOOKUP($X25,クラス・種目リスト!$A$2:$AF$48,8,FALSE),"-")</f>
        <v>-</v>
      </c>
      <c r="CO25" s="18" t="str">
        <f>IFERROR(VLOOKUP($X25,クラス・種目リスト!$A$2:$AF$48,9,FALSE),"-")</f>
        <v>-</v>
      </c>
      <c r="CP25" s="18" t="str">
        <f>IFERROR(VLOOKUP($X25,クラス・種目リスト!$A$2:$AF$48,10,FALSE),"-")</f>
        <v>-</v>
      </c>
      <c r="CQ25" s="18" t="str">
        <f>IFERROR(VLOOKUP($X25,クラス・種目リスト!$A$2:$AF$48,11,FALSE),"-")</f>
        <v>-</v>
      </c>
      <c r="CR25" s="18" t="str">
        <f>IFERROR(VLOOKUP($X25,クラス・種目リスト!$A$2:$AF$48,12,FALSE),"-")</f>
        <v>-</v>
      </c>
      <c r="CS25" s="18" t="str">
        <f>IFERROR(VLOOKUP($X25,クラス・種目リスト!$A$2:$AF$48,13,FALSE),"-")</f>
        <v>-</v>
      </c>
      <c r="CT25" s="18" t="str">
        <f>IFERROR(VLOOKUP($X25,クラス・種目リスト!$A$2:$AF$48,14,FALSE),"-")</f>
        <v>-</v>
      </c>
      <c r="CU25" s="18" t="str">
        <f>IFERROR(VLOOKUP($X25,クラス・種目リスト!$A$2:$AF$48,15,FALSE),"-")</f>
        <v>-</v>
      </c>
      <c r="CV25" s="18" t="str">
        <f>IFERROR(VLOOKUP($X25,クラス・種目リスト!$A$2:$AF$48,16,FALSE),"-")</f>
        <v>-</v>
      </c>
      <c r="CW25" s="18" t="str">
        <f>IFERROR(VLOOKUP($X25,クラス・種目リスト!$A$2:$AF$48,17,FALSE),"-")</f>
        <v>-</v>
      </c>
      <c r="CX25" s="18"/>
      <c r="CY25" s="18"/>
      <c r="CZ25" s="18"/>
      <c r="DA25" s="18"/>
      <c r="DB25" s="18"/>
      <c r="DC25" s="18" t="str">
        <f>IFERROR(VLOOKUP($AL25,クラス・種目リスト!$A$2:$AF$48,18,FALSE),"-")</f>
        <v>-</v>
      </c>
      <c r="DD25" s="18" t="str">
        <f>IFERROR(VLOOKUP($AL25,クラス・種目リスト!$A$2:$AF$48,19,FALSE),"-")</f>
        <v>-</v>
      </c>
      <c r="DE25" s="18" t="str">
        <f>IFERROR(VLOOKUP($AL25,クラス・種目リスト!$A$2:$AF$48,20,FALSE),"-")</f>
        <v>-</v>
      </c>
      <c r="DF25" s="18" t="str">
        <f>IFERROR(VLOOKUP($AL25,クラス・種目リスト!$A$2:$AF$48,21,FALSE),"-")</f>
        <v>-</v>
      </c>
      <c r="DG25" s="18" t="str">
        <f>IFERROR(VLOOKUP($AL25,クラス・種目リスト!$A$2:$AF$48,22,FALSE),"-")</f>
        <v>-</v>
      </c>
      <c r="DH25" s="18" t="str">
        <f>IFERROR(VLOOKUP($AL25,クラス・種目リスト!$A$2:$AF$48,23,FALSE),"-")</f>
        <v>-</v>
      </c>
      <c r="DI25" s="18" t="str">
        <f>IFERROR(VLOOKUP($AL25,クラス・種目リスト!$A$2:$AF$48,24,FALSE),"-")</f>
        <v>-</v>
      </c>
      <c r="DJ25" s="18" t="str">
        <f>IFERROR(VLOOKUP($AL25,クラス・種目リスト!$A$2:$AF$48,25,FALSE),"-")</f>
        <v>-</v>
      </c>
      <c r="DK25" s="18" t="str">
        <f>IFERROR(VLOOKUP($AL25,クラス・種目リスト!$A$2:$AF$48,26,FALSE),"-")</f>
        <v>-</v>
      </c>
      <c r="DL25" s="18" t="str">
        <f>IFERROR(VLOOKUP($AL25,クラス・種目リスト!$A$2:$AF$48,27,FALSE),"-")</f>
        <v>-</v>
      </c>
      <c r="DM25" s="18" t="str">
        <f>IFERROR(VLOOKUP($AL25,クラス・種目リスト!$A$2:$AF$48,28,FALSE),"-")</f>
        <v>-</v>
      </c>
      <c r="DN25" s="18" t="str">
        <f>IFERROR(VLOOKUP($AL25,クラス・種目リスト!$A$2:$AF$48,29,FALSE),"-")</f>
        <v>-</v>
      </c>
      <c r="DO25" s="18" t="str">
        <f>IFERROR(VLOOKUP($AL25,クラス・種目リスト!$A$2:$AF$48,30,FALSE),"-")</f>
        <v>-</v>
      </c>
      <c r="DP25" s="18" t="str">
        <f>IFERROR(VLOOKUP($AL25,クラス・種目リスト!$A$2:$AF$48,31,FALSE),"-")</f>
        <v>-</v>
      </c>
      <c r="DQ25" s="18" t="str">
        <f>IFERROR(VLOOKUP($AL25,クラス・種目リスト!$A$2:$AF$48,32,FALSE),"-")</f>
        <v>-</v>
      </c>
      <c r="DW25" s="18" t="str">
        <f>IFERROR(VLOOKUP($AV25,クラス・種目リスト!$A$2:$AF$48,18,FALSE),"-")</f>
        <v>-</v>
      </c>
      <c r="DX25" s="18" t="str">
        <f>IFERROR(VLOOKUP($AV25,クラス・種目リスト!$A$2:$AF$48,19,FALSE),"-")</f>
        <v>-</v>
      </c>
      <c r="DY25" s="18" t="str">
        <f>IFERROR(VLOOKUP($AV25,クラス・種目リスト!$A$2:$AF$48,20,FALSE),"-")</f>
        <v>-</v>
      </c>
      <c r="DZ25" s="18" t="str">
        <f>IFERROR(VLOOKUP($AV25,クラス・種目リスト!$A$2:$AF$48,21,FALSE),"-")</f>
        <v>-</v>
      </c>
      <c r="EA25" s="18" t="str">
        <f>IFERROR(VLOOKUP($AV25,クラス・種目リスト!$A$2:$AF$48,22,FALSE),"-")</f>
        <v>-</v>
      </c>
      <c r="EB25" s="18" t="str">
        <f>IFERROR(VLOOKUP($AV25,クラス・種目リスト!$A$2:$AF$48,23,FALSE),"-")</f>
        <v>-</v>
      </c>
      <c r="EC25" s="18" t="str">
        <f>IFERROR(VLOOKUP($AV25,クラス・種目リスト!$A$2:$AF$48,24,FALSE),"-")</f>
        <v>-</v>
      </c>
      <c r="ED25" s="18" t="str">
        <f>IFERROR(VLOOKUP($AV25,クラス・種目リスト!$A$2:$AF$48,25,FALSE),"-")</f>
        <v>-</v>
      </c>
      <c r="EE25" s="18" t="str">
        <f>IFERROR(VLOOKUP($AV25,クラス・種目リスト!$A$2:$AF$48,26,FALSE),"-")</f>
        <v>-</v>
      </c>
      <c r="EF25" s="18" t="str">
        <f>IFERROR(VLOOKUP($AV25,クラス・種目リスト!$A$2:$AF$48,27,FALSE),"-")</f>
        <v>-</v>
      </c>
      <c r="EG25" s="18" t="str">
        <f>IFERROR(VLOOKUP($AV25,クラス・種目リスト!$A$2:$AF$48,28,FALSE),"-")</f>
        <v>-</v>
      </c>
      <c r="EH25" s="18" t="str">
        <f>IFERROR(VLOOKUP($AV25,クラス・種目リスト!$A$2:$AF$48,29,FALSE),"-")</f>
        <v>-</v>
      </c>
      <c r="EI25" s="18" t="str">
        <f>IFERROR(VLOOKUP($AV25,クラス・種目リスト!$A$2:$AF$48,30,FALSE),"-")</f>
        <v>-</v>
      </c>
      <c r="EJ25" s="18" t="str">
        <f>IFERROR(VLOOKUP($AV25,クラス・種目リスト!$A$2:$AF$48,31,FALSE),"-")</f>
        <v>-</v>
      </c>
      <c r="EK25" s="18" t="str">
        <f>IFERROR(VLOOKUP($AV25,クラス・種目リスト!$A$2:$AF$48,32,FALSE),"-")</f>
        <v>-</v>
      </c>
      <c r="EL25" s="18"/>
      <c r="EM25" s="18"/>
      <c r="EN25" s="18"/>
      <c r="EO25" s="18"/>
      <c r="EP25" s="18"/>
      <c r="ER25" s="3">
        <f ca="1">IF(INDIRECT("O25")="-",0,COUNTA(INDIRECT("O25")))+IF(INDIRECT("Y25")="-",0,COUNTA(INDIRECT("Y25")))+IF(INDIRECT("AM25")="-",0,COUNTA(INDIRECT("AM25")))+IF(INDIRECT("AW25")="-",0,COUNTA(INDIRECT("AW25")))</f>
        <v>0</v>
      </c>
    </row>
    <row r="26" spans="1:148" ht="19.5" customHeight="1" x14ac:dyDescent="0.15">
      <c r="A26" s="211"/>
      <c r="B26" s="238" t="str">
        <f t="shared" si="10"/>
        <v/>
      </c>
      <c r="C26" s="218"/>
      <c r="D26" s="223"/>
      <c r="E26" s="224"/>
      <c r="F26" s="225"/>
      <c r="G26" s="226"/>
      <c r="H26" s="83"/>
      <c r="I26" s="203" t="str">
        <f t="shared" si="11"/>
        <v/>
      </c>
      <c r="J26" s="239" t="str">
        <f t="shared" si="12"/>
        <v/>
      </c>
      <c r="K26" s="78"/>
      <c r="L26" s="239" t="str">
        <f t="shared" si="13"/>
        <v/>
      </c>
      <c r="M26" s="93"/>
      <c r="N26" s="93"/>
      <c r="O26" s="90"/>
      <c r="P26" s="70"/>
      <c r="Q26" s="71"/>
      <c r="R26" s="70"/>
      <c r="S26" s="72"/>
      <c r="T26" s="70"/>
      <c r="U26" s="72"/>
      <c r="V26" s="206" t="str">
        <f t="shared" si="16"/>
        <v/>
      </c>
      <c r="W26" s="255"/>
      <c r="X26" s="31"/>
      <c r="Y26" s="90"/>
      <c r="Z26" s="70"/>
      <c r="AA26" s="71"/>
      <c r="AB26" s="73"/>
      <c r="AC26" s="72"/>
      <c r="AD26" s="74"/>
      <c r="AE26" s="72"/>
      <c r="AF26" s="206" t="str">
        <f t="shared" si="17"/>
        <v/>
      </c>
      <c r="AG26" s="206"/>
      <c r="AH26" s="95"/>
      <c r="AI26" s="19" t="str">
        <f t="shared" si="14"/>
        <v>-</v>
      </c>
      <c r="AJ26" s="234"/>
      <c r="AK26" s="22"/>
      <c r="AL26" s="93"/>
      <c r="AM26" s="90"/>
      <c r="AN26" s="70"/>
      <c r="AO26" s="71"/>
      <c r="AP26" s="73"/>
      <c r="AQ26" s="72"/>
      <c r="AR26" s="74"/>
      <c r="AS26" s="72"/>
      <c r="AT26" s="206" t="str">
        <f t="shared" si="18"/>
        <v/>
      </c>
      <c r="AU26" s="255"/>
      <c r="AV26" s="31"/>
      <c r="AW26" s="90"/>
      <c r="AX26" s="70"/>
      <c r="AY26" s="71"/>
      <c r="AZ26" s="73"/>
      <c r="BA26" s="72"/>
      <c r="BB26" s="74"/>
      <c r="BC26" s="72"/>
      <c r="BD26" s="205" t="str">
        <f t="shared" si="19"/>
        <v/>
      </c>
      <c r="BE26" s="206"/>
      <c r="BF26" s="95"/>
      <c r="BG26" s="19" t="str">
        <f t="shared" si="15"/>
        <v>-</v>
      </c>
      <c r="BH26" s="22"/>
      <c r="BI26" s="146"/>
      <c r="BJ26" s="34" t="str">
        <f t="shared" si="20"/>
        <v/>
      </c>
      <c r="BK26" s="53" t="str">
        <f>IFERROR(VLOOKUP($BJ26,クラス・種目リスト!$A$66:$E$81,3,FALSE),"-")</f>
        <v>-</v>
      </c>
      <c r="BL26" s="53" t="str">
        <f>IFERROR(VLOOKUP($BJ26,クラス・種目リスト!$A$66:$E$81,4,FALSE),"-")</f>
        <v>-</v>
      </c>
      <c r="BM26" s="53" t="str">
        <f>IFERROR(VLOOKUP($BJ26,クラス・種目リスト!$A$66:$E$81,5,FALSE),"-")</f>
        <v>-</v>
      </c>
      <c r="BN26" s="41"/>
      <c r="BO26" s="18" t="str">
        <f>IFERROR(VLOOKUP($N26,クラス・種目リスト!$A$2:$AF$48,3,FALSE),"-")</f>
        <v>-</v>
      </c>
      <c r="BP26" s="18" t="str">
        <f>IFERROR(VLOOKUP($N26,クラス・種目リスト!$A$2:$AF$48,4,FALSE),"-")</f>
        <v>-</v>
      </c>
      <c r="BQ26" s="18" t="str">
        <f>IFERROR(VLOOKUP($N26,クラス・種目リスト!$A$2:$AF$48,5,FALSE),"-")</f>
        <v>-</v>
      </c>
      <c r="BR26" s="18" t="str">
        <f>IFERROR(VLOOKUP($N26,クラス・種目リスト!$A$2:$AF$48,6,FALSE),"-")</f>
        <v>-</v>
      </c>
      <c r="BS26" s="18" t="str">
        <f>IFERROR(VLOOKUP($N26,クラス・種目リスト!$A$2:$AF$48,7,FALSE),"-")</f>
        <v>-</v>
      </c>
      <c r="BT26" s="18" t="str">
        <f>IFERROR(VLOOKUP($N26,クラス・種目リスト!$A$2:$AF$48,8,FALSE),"-")</f>
        <v>-</v>
      </c>
      <c r="BU26" s="18" t="str">
        <f>IFERROR(VLOOKUP($N26,クラス・種目リスト!$A$2:$AF$48,9,FALSE),"-")</f>
        <v>-</v>
      </c>
      <c r="BV26" s="18" t="str">
        <f>IFERROR(VLOOKUP($N26,クラス・種目リスト!$A$2:$AF$48,10,FALSE),"-")</f>
        <v>-</v>
      </c>
      <c r="BW26" s="18" t="str">
        <f>IFERROR(VLOOKUP($N26,クラス・種目リスト!$A$2:$AF$48,11,FALSE),"-")</f>
        <v>-</v>
      </c>
      <c r="BX26" s="18" t="str">
        <f>IFERROR(VLOOKUP($N26,クラス・種目リスト!$A$2:$AF$48,12,FALSE),"-")</f>
        <v>-</v>
      </c>
      <c r="BY26" s="18" t="str">
        <f>IFERROR(VLOOKUP($N26,クラス・種目リスト!$A$2:$AF$48,13,FALSE),"-")</f>
        <v>-</v>
      </c>
      <c r="BZ26" s="18" t="str">
        <f>IFERROR(VLOOKUP($N26,クラス・種目リスト!$A$2:$AF$48,14,FALSE),"-")</f>
        <v>-</v>
      </c>
      <c r="CA26" s="18" t="str">
        <f>IFERROR(VLOOKUP($N26,クラス・種目リスト!$A$2:$AF$48,15,FALSE),"-")</f>
        <v>-</v>
      </c>
      <c r="CB26" s="18" t="str">
        <f>IFERROR(VLOOKUP($N26,クラス・種目リスト!$A$2:$AF$48,16,FALSE),"-")</f>
        <v>-</v>
      </c>
      <c r="CC26" s="18" t="str">
        <f>IFERROR(VLOOKUP($N26,クラス・種目リスト!$A$2:$AF$48,17,FALSE),"-")</f>
        <v>-</v>
      </c>
      <c r="CD26" s="18"/>
      <c r="CE26" s="18"/>
      <c r="CF26" s="18"/>
      <c r="CG26" s="18"/>
      <c r="CH26" s="18"/>
      <c r="CI26" s="18" t="str">
        <f>IFERROR(VLOOKUP($X26,クラス・種目リスト!$A$2:$AF$48,3,FALSE),"-")</f>
        <v>-</v>
      </c>
      <c r="CJ26" s="18" t="str">
        <f>IFERROR(VLOOKUP($X26,クラス・種目リスト!$A$2:$AF$48,4,FALSE),"-")</f>
        <v>-</v>
      </c>
      <c r="CK26" s="18" t="str">
        <f>IFERROR(VLOOKUP($X26,クラス・種目リスト!$A$2:$AF$48,5,FALSE),"-")</f>
        <v>-</v>
      </c>
      <c r="CL26" s="18" t="str">
        <f>IFERROR(VLOOKUP($X26,クラス・種目リスト!$A$2:$AF$48,6,FALSE),"-")</f>
        <v>-</v>
      </c>
      <c r="CM26" s="18" t="str">
        <f>IFERROR(VLOOKUP($X26,クラス・種目リスト!$A$2:$AF$48,7,FALSE),"-")</f>
        <v>-</v>
      </c>
      <c r="CN26" s="18" t="str">
        <f>IFERROR(VLOOKUP($X26,クラス・種目リスト!$A$2:$AF$48,8,FALSE),"-")</f>
        <v>-</v>
      </c>
      <c r="CO26" s="18" t="str">
        <f>IFERROR(VLOOKUP($X26,クラス・種目リスト!$A$2:$AF$48,9,FALSE),"-")</f>
        <v>-</v>
      </c>
      <c r="CP26" s="18" t="str">
        <f>IFERROR(VLOOKUP($X26,クラス・種目リスト!$A$2:$AF$48,10,FALSE),"-")</f>
        <v>-</v>
      </c>
      <c r="CQ26" s="18" t="str">
        <f>IFERROR(VLOOKUP($X26,クラス・種目リスト!$A$2:$AF$48,11,FALSE),"-")</f>
        <v>-</v>
      </c>
      <c r="CR26" s="18" t="str">
        <f>IFERROR(VLOOKUP($X26,クラス・種目リスト!$A$2:$AF$48,12,FALSE),"-")</f>
        <v>-</v>
      </c>
      <c r="CS26" s="18" t="str">
        <f>IFERROR(VLOOKUP($X26,クラス・種目リスト!$A$2:$AF$48,13,FALSE),"-")</f>
        <v>-</v>
      </c>
      <c r="CT26" s="18" t="str">
        <f>IFERROR(VLOOKUP($X26,クラス・種目リスト!$A$2:$AF$48,14,FALSE),"-")</f>
        <v>-</v>
      </c>
      <c r="CU26" s="18" t="str">
        <f>IFERROR(VLOOKUP($X26,クラス・種目リスト!$A$2:$AF$48,15,FALSE),"-")</f>
        <v>-</v>
      </c>
      <c r="CV26" s="18" t="str">
        <f>IFERROR(VLOOKUP($X26,クラス・種目リスト!$A$2:$AF$48,16,FALSE),"-")</f>
        <v>-</v>
      </c>
      <c r="CW26" s="18" t="str">
        <f>IFERROR(VLOOKUP($X26,クラス・種目リスト!$A$2:$AF$48,17,FALSE),"-")</f>
        <v>-</v>
      </c>
      <c r="CX26" s="18"/>
      <c r="CY26" s="18"/>
      <c r="CZ26" s="18"/>
      <c r="DA26" s="18"/>
      <c r="DB26" s="18"/>
      <c r="DC26" s="18" t="str">
        <f>IFERROR(VLOOKUP($AL26,クラス・種目リスト!$A$2:$AF$48,18,FALSE),"-")</f>
        <v>-</v>
      </c>
      <c r="DD26" s="18" t="str">
        <f>IFERROR(VLOOKUP($AL26,クラス・種目リスト!$A$2:$AF$48,19,FALSE),"-")</f>
        <v>-</v>
      </c>
      <c r="DE26" s="18" t="str">
        <f>IFERROR(VLOOKUP($AL26,クラス・種目リスト!$A$2:$AF$48,20,FALSE),"-")</f>
        <v>-</v>
      </c>
      <c r="DF26" s="18" t="str">
        <f>IFERROR(VLOOKUP($AL26,クラス・種目リスト!$A$2:$AF$48,21,FALSE),"-")</f>
        <v>-</v>
      </c>
      <c r="DG26" s="18" t="str">
        <f>IFERROR(VLOOKUP($AL26,クラス・種目リスト!$A$2:$AF$48,22,FALSE),"-")</f>
        <v>-</v>
      </c>
      <c r="DH26" s="18" t="str">
        <f>IFERROR(VLOOKUP($AL26,クラス・種目リスト!$A$2:$AF$48,23,FALSE),"-")</f>
        <v>-</v>
      </c>
      <c r="DI26" s="18" t="str">
        <f>IFERROR(VLOOKUP($AL26,クラス・種目リスト!$A$2:$AF$48,24,FALSE),"-")</f>
        <v>-</v>
      </c>
      <c r="DJ26" s="18" t="str">
        <f>IFERROR(VLOOKUP($AL26,クラス・種目リスト!$A$2:$AF$48,25,FALSE),"-")</f>
        <v>-</v>
      </c>
      <c r="DK26" s="18" t="str">
        <f>IFERROR(VLOOKUP($AL26,クラス・種目リスト!$A$2:$AF$48,26,FALSE),"-")</f>
        <v>-</v>
      </c>
      <c r="DL26" s="18" t="str">
        <f>IFERROR(VLOOKUP($AL26,クラス・種目リスト!$A$2:$AF$48,27,FALSE),"-")</f>
        <v>-</v>
      </c>
      <c r="DM26" s="18" t="str">
        <f>IFERROR(VLOOKUP($AL26,クラス・種目リスト!$A$2:$AF$48,28,FALSE),"-")</f>
        <v>-</v>
      </c>
      <c r="DN26" s="18" t="str">
        <f>IFERROR(VLOOKUP($AL26,クラス・種目リスト!$A$2:$AF$48,29,FALSE),"-")</f>
        <v>-</v>
      </c>
      <c r="DO26" s="18" t="str">
        <f>IFERROR(VLOOKUP($AL26,クラス・種目リスト!$A$2:$AF$48,30,FALSE),"-")</f>
        <v>-</v>
      </c>
      <c r="DP26" s="18" t="str">
        <f>IFERROR(VLOOKUP($AL26,クラス・種目リスト!$A$2:$AF$48,31,FALSE),"-")</f>
        <v>-</v>
      </c>
      <c r="DQ26" s="18" t="str">
        <f>IFERROR(VLOOKUP($AL26,クラス・種目リスト!$A$2:$AF$48,32,FALSE),"-")</f>
        <v>-</v>
      </c>
      <c r="DW26" s="18" t="str">
        <f>IFERROR(VLOOKUP($AV26,クラス・種目リスト!$A$2:$AF$48,18,FALSE),"-")</f>
        <v>-</v>
      </c>
      <c r="DX26" s="18" t="str">
        <f>IFERROR(VLOOKUP($AV26,クラス・種目リスト!$A$2:$AF$48,19,FALSE),"-")</f>
        <v>-</v>
      </c>
      <c r="DY26" s="18" t="str">
        <f>IFERROR(VLOOKUP($AV26,クラス・種目リスト!$A$2:$AF$48,20,FALSE),"-")</f>
        <v>-</v>
      </c>
      <c r="DZ26" s="18" t="str">
        <f>IFERROR(VLOOKUP($AV26,クラス・種目リスト!$A$2:$AF$48,21,FALSE),"-")</f>
        <v>-</v>
      </c>
      <c r="EA26" s="18" t="str">
        <f>IFERROR(VLOOKUP($AV26,クラス・種目リスト!$A$2:$AF$48,22,FALSE),"-")</f>
        <v>-</v>
      </c>
      <c r="EB26" s="18" t="str">
        <f>IFERROR(VLOOKUP($AV26,クラス・種目リスト!$A$2:$AF$48,23,FALSE),"-")</f>
        <v>-</v>
      </c>
      <c r="EC26" s="18" t="str">
        <f>IFERROR(VLOOKUP($AV26,クラス・種目リスト!$A$2:$AF$48,24,FALSE),"-")</f>
        <v>-</v>
      </c>
      <c r="ED26" s="18" t="str">
        <f>IFERROR(VLOOKUP($AV26,クラス・種目リスト!$A$2:$AF$48,25,FALSE),"-")</f>
        <v>-</v>
      </c>
      <c r="EE26" s="18" t="str">
        <f>IFERROR(VLOOKUP($AV26,クラス・種目リスト!$A$2:$AF$48,26,FALSE),"-")</f>
        <v>-</v>
      </c>
      <c r="EF26" s="18" t="str">
        <f>IFERROR(VLOOKUP($AV26,クラス・種目リスト!$A$2:$AF$48,27,FALSE),"-")</f>
        <v>-</v>
      </c>
      <c r="EG26" s="18" t="str">
        <f>IFERROR(VLOOKUP($AV26,クラス・種目リスト!$A$2:$AF$48,28,FALSE),"-")</f>
        <v>-</v>
      </c>
      <c r="EH26" s="18" t="str">
        <f>IFERROR(VLOOKUP($AV26,クラス・種目リスト!$A$2:$AF$48,29,FALSE),"-")</f>
        <v>-</v>
      </c>
      <c r="EI26" s="18" t="str">
        <f>IFERROR(VLOOKUP($AV26,クラス・種目リスト!$A$2:$AF$48,30,FALSE),"-")</f>
        <v>-</v>
      </c>
      <c r="EJ26" s="18" t="str">
        <f>IFERROR(VLOOKUP($AV26,クラス・種目リスト!$A$2:$AF$48,31,FALSE),"-")</f>
        <v>-</v>
      </c>
      <c r="EK26" s="18" t="str">
        <f>IFERROR(VLOOKUP($AV26,クラス・種目リスト!$A$2:$AF$48,32,FALSE),"-")</f>
        <v>-</v>
      </c>
      <c r="EL26" s="18"/>
      <c r="EM26" s="18"/>
      <c r="EN26" s="18"/>
      <c r="EO26" s="18"/>
      <c r="EP26" s="18"/>
      <c r="ER26" s="3">
        <f ca="1">IF(INDIRECT("O26")="-",0,COUNTA(INDIRECT("O26")))+IF(INDIRECT("Y26")="-",0,COUNTA(INDIRECT("Y26")))+IF(INDIRECT("AM26")="-",0,COUNTA(INDIRECT("AM26")))+IF(INDIRECT("AW26")="-",0,COUNTA(INDIRECT("AW26")))</f>
        <v>0</v>
      </c>
    </row>
    <row r="27" spans="1:148" ht="19.5" customHeight="1" x14ac:dyDescent="0.15">
      <c r="A27" s="211"/>
      <c r="B27" s="238" t="str">
        <f t="shared" si="10"/>
        <v/>
      </c>
      <c r="C27" s="218"/>
      <c r="D27" s="219"/>
      <c r="E27" s="220"/>
      <c r="F27" s="225"/>
      <c r="G27" s="226"/>
      <c r="H27" s="83"/>
      <c r="I27" s="203" t="str">
        <f t="shared" si="11"/>
        <v/>
      </c>
      <c r="J27" s="239" t="str">
        <f t="shared" si="12"/>
        <v/>
      </c>
      <c r="K27" s="78"/>
      <c r="L27" s="239" t="str">
        <f t="shared" si="13"/>
        <v/>
      </c>
      <c r="M27" s="93"/>
      <c r="N27" s="93"/>
      <c r="O27" s="90"/>
      <c r="P27" s="70"/>
      <c r="Q27" s="71"/>
      <c r="R27" s="70"/>
      <c r="S27" s="72"/>
      <c r="T27" s="70"/>
      <c r="U27" s="72"/>
      <c r="V27" s="206" t="str">
        <f t="shared" si="16"/>
        <v/>
      </c>
      <c r="W27" s="255"/>
      <c r="X27" s="31"/>
      <c r="Y27" s="90"/>
      <c r="Z27" s="70"/>
      <c r="AA27" s="71"/>
      <c r="AB27" s="73"/>
      <c r="AC27" s="72"/>
      <c r="AD27" s="74"/>
      <c r="AE27" s="72"/>
      <c r="AF27" s="206" t="str">
        <f t="shared" si="17"/>
        <v/>
      </c>
      <c r="AG27" s="206"/>
      <c r="AH27" s="95"/>
      <c r="AI27" s="19" t="str">
        <f t="shared" si="14"/>
        <v>-</v>
      </c>
      <c r="AJ27" s="234"/>
      <c r="AK27" s="22"/>
      <c r="AL27" s="93"/>
      <c r="AM27" s="90"/>
      <c r="AN27" s="70"/>
      <c r="AO27" s="71"/>
      <c r="AP27" s="73"/>
      <c r="AQ27" s="72"/>
      <c r="AR27" s="74"/>
      <c r="AS27" s="72"/>
      <c r="AT27" s="206" t="str">
        <f t="shared" si="18"/>
        <v/>
      </c>
      <c r="AU27" s="255"/>
      <c r="AV27" s="31"/>
      <c r="AW27" s="90"/>
      <c r="AX27" s="70"/>
      <c r="AY27" s="71"/>
      <c r="AZ27" s="73"/>
      <c r="BA27" s="72"/>
      <c r="BB27" s="74"/>
      <c r="BC27" s="72"/>
      <c r="BD27" s="205" t="str">
        <f t="shared" si="19"/>
        <v/>
      </c>
      <c r="BE27" s="206"/>
      <c r="BF27" s="95"/>
      <c r="BG27" s="19" t="str">
        <f t="shared" si="15"/>
        <v>-</v>
      </c>
      <c r="BH27" s="22"/>
      <c r="BI27" s="146"/>
      <c r="BJ27" s="34" t="str">
        <f t="shared" si="20"/>
        <v/>
      </c>
      <c r="BK27" s="53" t="str">
        <f>IFERROR(VLOOKUP($BJ27,クラス・種目リスト!$A$66:$E$81,3,FALSE),"-")</f>
        <v>-</v>
      </c>
      <c r="BL27" s="53" t="str">
        <f>IFERROR(VLOOKUP($BJ27,クラス・種目リスト!$A$66:$E$81,4,FALSE),"-")</f>
        <v>-</v>
      </c>
      <c r="BM27" s="53" t="str">
        <f>IFERROR(VLOOKUP($BJ27,クラス・種目リスト!$A$66:$E$81,5,FALSE),"-")</f>
        <v>-</v>
      </c>
      <c r="BN27" s="41"/>
      <c r="BO27" s="18" t="str">
        <f>IFERROR(VLOOKUP($N27,クラス・種目リスト!$A$2:$AF$48,3,FALSE),"-")</f>
        <v>-</v>
      </c>
      <c r="BP27" s="18" t="str">
        <f>IFERROR(VLOOKUP($N27,クラス・種目リスト!$A$2:$AF$48,4,FALSE),"-")</f>
        <v>-</v>
      </c>
      <c r="BQ27" s="18" t="str">
        <f>IFERROR(VLOOKUP($N27,クラス・種目リスト!$A$2:$AF$48,5,FALSE),"-")</f>
        <v>-</v>
      </c>
      <c r="BR27" s="18" t="str">
        <f>IFERROR(VLOOKUP($N27,クラス・種目リスト!$A$2:$AF$48,6,FALSE),"-")</f>
        <v>-</v>
      </c>
      <c r="BS27" s="18" t="str">
        <f>IFERROR(VLOOKUP($N27,クラス・種目リスト!$A$2:$AF$48,7,FALSE),"-")</f>
        <v>-</v>
      </c>
      <c r="BT27" s="18" t="str">
        <f>IFERROR(VLOOKUP($N27,クラス・種目リスト!$A$2:$AF$48,8,FALSE),"-")</f>
        <v>-</v>
      </c>
      <c r="BU27" s="18" t="str">
        <f>IFERROR(VLOOKUP($N27,クラス・種目リスト!$A$2:$AF$48,9,FALSE),"-")</f>
        <v>-</v>
      </c>
      <c r="BV27" s="18" t="str">
        <f>IFERROR(VLOOKUP($N27,クラス・種目リスト!$A$2:$AF$48,10,FALSE),"-")</f>
        <v>-</v>
      </c>
      <c r="BW27" s="18" t="str">
        <f>IFERROR(VLOOKUP($N27,クラス・種目リスト!$A$2:$AF$48,11,FALSE),"-")</f>
        <v>-</v>
      </c>
      <c r="BX27" s="18" t="str">
        <f>IFERROR(VLOOKUP($N27,クラス・種目リスト!$A$2:$AF$48,12,FALSE),"-")</f>
        <v>-</v>
      </c>
      <c r="BY27" s="18" t="str">
        <f>IFERROR(VLOOKUP($N27,クラス・種目リスト!$A$2:$AF$48,13,FALSE),"-")</f>
        <v>-</v>
      </c>
      <c r="BZ27" s="18" t="str">
        <f>IFERROR(VLOOKUP($N27,クラス・種目リスト!$A$2:$AF$48,14,FALSE),"-")</f>
        <v>-</v>
      </c>
      <c r="CA27" s="18" t="str">
        <f>IFERROR(VLOOKUP($N27,クラス・種目リスト!$A$2:$AF$48,15,FALSE),"-")</f>
        <v>-</v>
      </c>
      <c r="CB27" s="18" t="str">
        <f>IFERROR(VLOOKUP($N27,クラス・種目リスト!$A$2:$AF$48,16,FALSE),"-")</f>
        <v>-</v>
      </c>
      <c r="CC27" s="18" t="str">
        <f>IFERROR(VLOOKUP($N27,クラス・種目リスト!$A$2:$AF$48,17,FALSE),"-")</f>
        <v>-</v>
      </c>
      <c r="CD27" s="18"/>
      <c r="CE27" s="18"/>
      <c r="CF27" s="18"/>
      <c r="CG27" s="18"/>
      <c r="CH27" s="18"/>
      <c r="CI27" s="18" t="str">
        <f>IFERROR(VLOOKUP($X27,クラス・種目リスト!$A$2:$AF$48,3,FALSE),"-")</f>
        <v>-</v>
      </c>
      <c r="CJ27" s="18" t="str">
        <f>IFERROR(VLOOKUP($X27,クラス・種目リスト!$A$2:$AF$48,4,FALSE),"-")</f>
        <v>-</v>
      </c>
      <c r="CK27" s="18" t="str">
        <f>IFERROR(VLOOKUP($X27,クラス・種目リスト!$A$2:$AF$48,5,FALSE),"-")</f>
        <v>-</v>
      </c>
      <c r="CL27" s="18" t="str">
        <f>IFERROR(VLOOKUP($X27,クラス・種目リスト!$A$2:$AF$48,6,FALSE),"-")</f>
        <v>-</v>
      </c>
      <c r="CM27" s="18" t="str">
        <f>IFERROR(VLOOKUP($X27,クラス・種目リスト!$A$2:$AF$48,7,FALSE),"-")</f>
        <v>-</v>
      </c>
      <c r="CN27" s="18" t="str">
        <f>IFERROR(VLOOKUP($X27,クラス・種目リスト!$A$2:$AF$48,8,FALSE),"-")</f>
        <v>-</v>
      </c>
      <c r="CO27" s="18" t="str">
        <f>IFERROR(VLOOKUP($X27,クラス・種目リスト!$A$2:$AF$48,9,FALSE),"-")</f>
        <v>-</v>
      </c>
      <c r="CP27" s="18" t="str">
        <f>IFERROR(VLOOKUP($X27,クラス・種目リスト!$A$2:$AF$48,10,FALSE),"-")</f>
        <v>-</v>
      </c>
      <c r="CQ27" s="18" t="str">
        <f>IFERROR(VLOOKUP($X27,クラス・種目リスト!$A$2:$AF$48,11,FALSE),"-")</f>
        <v>-</v>
      </c>
      <c r="CR27" s="18" t="str">
        <f>IFERROR(VLOOKUP($X27,クラス・種目リスト!$A$2:$AF$48,12,FALSE),"-")</f>
        <v>-</v>
      </c>
      <c r="CS27" s="18" t="str">
        <f>IFERROR(VLOOKUP($X27,クラス・種目リスト!$A$2:$AF$48,13,FALSE),"-")</f>
        <v>-</v>
      </c>
      <c r="CT27" s="18" t="str">
        <f>IFERROR(VLOOKUP($X27,クラス・種目リスト!$A$2:$AF$48,14,FALSE),"-")</f>
        <v>-</v>
      </c>
      <c r="CU27" s="18" t="str">
        <f>IFERROR(VLOOKUP($X27,クラス・種目リスト!$A$2:$AF$48,15,FALSE),"-")</f>
        <v>-</v>
      </c>
      <c r="CV27" s="18" t="str">
        <f>IFERROR(VLOOKUP($X27,クラス・種目リスト!$A$2:$AF$48,16,FALSE),"-")</f>
        <v>-</v>
      </c>
      <c r="CW27" s="18" t="str">
        <f>IFERROR(VLOOKUP($X27,クラス・種目リスト!$A$2:$AF$48,17,FALSE),"-")</f>
        <v>-</v>
      </c>
      <c r="CX27" s="18"/>
      <c r="CY27" s="18"/>
      <c r="CZ27" s="18"/>
      <c r="DA27" s="18"/>
      <c r="DB27" s="18"/>
      <c r="DC27" s="18" t="str">
        <f>IFERROR(VLOOKUP($AL27,クラス・種目リスト!$A$2:$AF$48,18,FALSE),"-")</f>
        <v>-</v>
      </c>
      <c r="DD27" s="18" t="str">
        <f>IFERROR(VLOOKUP($AL27,クラス・種目リスト!$A$2:$AF$48,19,FALSE),"-")</f>
        <v>-</v>
      </c>
      <c r="DE27" s="18" t="str">
        <f>IFERROR(VLOOKUP($AL27,クラス・種目リスト!$A$2:$AF$48,20,FALSE),"-")</f>
        <v>-</v>
      </c>
      <c r="DF27" s="18" t="str">
        <f>IFERROR(VLOOKUP($AL27,クラス・種目リスト!$A$2:$AF$48,21,FALSE),"-")</f>
        <v>-</v>
      </c>
      <c r="DG27" s="18" t="str">
        <f>IFERROR(VLOOKUP($AL27,クラス・種目リスト!$A$2:$AF$48,22,FALSE),"-")</f>
        <v>-</v>
      </c>
      <c r="DH27" s="18" t="str">
        <f>IFERROR(VLOOKUP($AL27,クラス・種目リスト!$A$2:$AF$48,23,FALSE),"-")</f>
        <v>-</v>
      </c>
      <c r="DI27" s="18" t="str">
        <f>IFERROR(VLOOKUP($AL27,クラス・種目リスト!$A$2:$AF$48,24,FALSE),"-")</f>
        <v>-</v>
      </c>
      <c r="DJ27" s="18" t="str">
        <f>IFERROR(VLOOKUP($AL27,クラス・種目リスト!$A$2:$AF$48,25,FALSE),"-")</f>
        <v>-</v>
      </c>
      <c r="DK27" s="18" t="str">
        <f>IFERROR(VLOOKUP($AL27,クラス・種目リスト!$A$2:$AF$48,26,FALSE),"-")</f>
        <v>-</v>
      </c>
      <c r="DL27" s="18" t="str">
        <f>IFERROR(VLOOKUP($AL27,クラス・種目リスト!$A$2:$AF$48,27,FALSE),"-")</f>
        <v>-</v>
      </c>
      <c r="DM27" s="18" t="str">
        <f>IFERROR(VLOOKUP($AL27,クラス・種目リスト!$A$2:$AF$48,28,FALSE),"-")</f>
        <v>-</v>
      </c>
      <c r="DN27" s="18" t="str">
        <f>IFERROR(VLOOKUP($AL27,クラス・種目リスト!$A$2:$AF$48,29,FALSE),"-")</f>
        <v>-</v>
      </c>
      <c r="DO27" s="18" t="str">
        <f>IFERROR(VLOOKUP($AL27,クラス・種目リスト!$A$2:$AF$48,30,FALSE),"-")</f>
        <v>-</v>
      </c>
      <c r="DP27" s="18" t="str">
        <f>IFERROR(VLOOKUP($AL27,クラス・種目リスト!$A$2:$AF$48,31,FALSE),"-")</f>
        <v>-</v>
      </c>
      <c r="DQ27" s="18" t="str">
        <f>IFERROR(VLOOKUP($AL27,クラス・種目リスト!$A$2:$AF$48,32,FALSE),"-")</f>
        <v>-</v>
      </c>
      <c r="DW27" s="18" t="str">
        <f>IFERROR(VLOOKUP($AV27,クラス・種目リスト!$A$2:$AF$48,18,FALSE),"-")</f>
        <v>-</v>
      </c>
      <c r="DX27" s="18" t="str">
        <f>IFERROR(VLOOKUP($AV27,クラス・種目リスト!$A$2:$AF$48,19,FALSE),"-")</f>
        <v>-</v>
      </c>
      <c r="DY27" s="18" t="str">
        <f>IFERROR(VLOOKUP($AV27,クラス・種目リスト!$A$2:$AF$48,20,FALSE),"-")</f>
        <v>-</v>
      </c>
      <c r="DZ27" s="18" t="str">
        <f>IFERROR(VLOOKUP($AV27,クラス・種目リスト!$A$2:$AF$48,21,FALSE),"-")</f>
        <v>-</v>
      </c>
      <c r="EA27" s="18" t="str">
        <f>IFERROR(VLOOKUP($AV27,クラス・種目リスト!$A$2:$AF$48,22,FALSE),"-")</f>
        <v>-</v>
      </c>
      <c r="EB27" s="18" t="str">
        <f>IFERROR(VLOOKUP($AV27,クラス・種目リスト!$A$2:$AF$48,23,FALSE),"-")</f>
        <v>-</v>
      </c>
      <c r="EC27" s="18" t="str">
        <f>IFERROR(VLOOKUP($AV27,クラス・種目リスト!$A$2:$AF$48,24,FALSE),"-")</f>
        <v>-</v>
      </c>
      <c r="ED27" s="18" t="str">
        <f>IFERROR(VLOOKUP($AV27,クラス・種目リスト!$A$2:$AF$48,25,FALSE),"-")</f>
        <v>-</v>
      </c>
      <c r="EE27" s="18" t="str">
        <f>IFERROR(VLOOKUP($AV27,クラス・種目リスト!$A$2:$AF$48,26,FALSE),"-")</f>
        <v>-</v>
      </c>
      <c r="EF27" s="18" t="str">
        <f>IFERROR(VLOOKUP($AV27,クラス・種目リスト!$A$2:$AF$48,27,FALSE),"-")</f>
        <v>-</v>
      </c>
      <c r="EG27" s="18" t="str">
        <f>IFERROR(VLOOKUP($AV27,クラス・種目リスト!$A$2:$AF$48,28,FALSE),"-")</f>
        <v>-</v>
      </c>
      <c r="EH27" s="18" t="str">
        <f>IFERROR(VLOOKUP($AV27,クラス・種目リスト!$A$2:$AF$48,29,FALSE),"-")</f>
        <v>-</v>
      </c>
      <c r="EI27" s="18" t="str">
        <f>IFERROR(VLOOKUP($AV27,クラス・種目リスト!$A$2:$AF$48,30,FALSE),"-")</f>
        <v>-</v>
      </c>
      <c r="EJ27" s="18" t="str">
        <f>IFERROR(VLOOKUP($AV27,クラス・種目リスト!$A$2:$AF$48,31,FALSE),"-")</f>
        <v>-</v>
      </c>
      <c r="EK27" s="18" t="str">
        <f>IFERROR(VLOOKUP($AV27,クラス・種目リスト!$A$2:$AF$48,32,FALSE),"-")</f>
        <v>-</v>
      </c>
      <c r="EL27" s="18"/>
      <c r="EM27" s="18"/>
      <c r="EN27" s="18"/>
      <c r="EO27" s="18"/>
      <c r="EP27" s="18"/>
      <c r="ER27" s="3">
        <f ca="1">IF(INDIRECT("O27")="-",0,COUNTA(INDIRECT("O27")))+IF(INDIRECT("Y27")="-",0,COUNTA(INDIRECT("Y27")))+IF(INDIRECT("AM27")="-",0,COUNTA(INDIRECT("AM27")))+IF(INDIRECT("AW27")="-",0,COUNTA(INDIRECT("AW27")))</f>
        <v>0</v>
      </c>
    </row>
    <row r="28" spans="1:148" ht="19.5" customHeight="1" x14ac:dyDescent="0.15">
      <c r="A28" s="211"/>
      <c r="B28" s="238" t="str">
        <f t="shared" si="10"/>
        <v/>
      </c>
      <c r="C28" s="218"/>
      <c r="D28" s="223"/>
      <c r="E28" s="224"/>
      <c r="F28" s="225"/>
      <c r="G28" s="226"/>
      <c r="H28" s="83"/>
      <c r="I28" s="203" t="str">
        <f t="shared" si="11"/>
        <v/>
      </c>
      <c r="J28" s="239" t="str">
        <f t="shared" si="12"/>
        <v/>
      </c>
      <c r="K28" s="78"/>
      <c r="L28" s="239" t="str">
        <f t="shared" si="13"/>
        <v/>
      </c>
      <c r="M28" s="93"/>
      <c r="N28" s="93"/>
      <c r="O28" s="90"/>
      <c r="P28" s="70"/>
      <c r="Q28" s="71"/>
      <c r="R28" s="70"/>
      <c r="S28" s="72"/>
      <c r="T28" s="70"/>
      <c r="U28" s="72"/>
      <c r="V28" s="206" t="str">
        <f t="shared" si="16"/>
        <v/>
      </c>
      <c r="W28" s="255"/>
      <c r="X28" s="31"/>
      <c r="Y28" s="90"/>
      <c r="Z28" s="70"/>
      <c r="AA28" s="71"/>
      <c r="AB28" s="73"/>
      <c r="AC28" s="72"/>
      <c r="AD28" s="74"/>
      <c r="AE28" s="72"/>
      <c r="AF28" s="206" t="str">
        <f t="shared" si="17"/>
        <v/>
      </c>
      <c r="AG28" s="206"/>
      <c r="AH28" s="95"/>
      <c r="AI28" s="19" t="str">
        <f t="shared" si="14"/>
        <v>-</v>
      </c>
      <c r="AJ28" s="234"/>
      <c r="AK28" s="22"/>
      <c r="AL28" s="93"/>
      <c r="AM28" s="90"/>
      <c r="AN28" s="70"/>
      <c r="AO28" s="71"/>
      <c r="AP28" s="73"/>
      <c r="AQ28" s="72"/>
      <c r="AR28" s="74"/>
      <c r="AS28" s="72"/>
      <c r="AT28" s="206" t="str">
        <f t="shared" si="18"/>
        <v/>
      </c>
      <c r="AU28" s="255"/>
      <c r="AV28" s="31"/>
      <c r="AW28" s="90"/>
      <c r="AX28" s="70"/>
      <c r="AY28" s="71"/>
      <c r="AZ28" s="73"/>
      <c r="BA28" s="72"/>
      <c r="BB28" s="74"/>
      <c r="BC28" s="72"/>
      <c r="BD28" s="205" t="str">
        <f t="shared" si="19"/>
        <v/>
      </c>
      <c r="BE28" s="206"/>
      <c r="BF28" s="95"/>
      <c r="BG28" s="19" t="str">
        <f t="shared" si="15"/>
        <v>-</v>
      </c>
      <c r="BH28" s="22"/>
      <c r="BI28" s="146"/>
      <c r="BJ28" s="34" t="str">
        <f t="shared" si="20"/>
        <v/>
      </c>
      <c r="BK28" s="53" t="str">
        <f>IFERROR(VLOOKUP($BJ28,クラス・種目リスト!$A$66:$E$81,3,FALSE),"-")</f>
        <v>-</v>
      </c>
      <c r="BL28" s="53" t="str">
        <f>IFERROR(VLOOKUP($BJ28,クラス・種目リスト!$A$66:$E$81,4,FALSE),"-")</f>
        <v>-</v>
      </c>
      <c r="BM28" s="53" t="str">
        <f>IFERROR(VLOOKUP($BJ28,クラス・種目リスト!$A$66:$E$81,5,FALSE),"-")</f>
        <v>-</v>
      </c>
      <c r="BN28" s="41"/>
      <c r="BO28" s="18" t="str">
        <f>IFERROR(VLOOKUP($N28,クラス・種目リスト!$A$2:$AF$48,3,FALSE),"-")</f>
        <v>-</v>
      </c>
      <c r="BP28" s="18" t="str">
        <f>IFERROR(VLOOKUP($N28,クラス・種目リスト!$A$2:$AF$48,4,FALSE),"-")</f>
        <v>-</v>
      </c>
      <c r="BQ28" s="18" t="str">
        <f>IFERROR(VLOOKUP($N28,クラス・種目リスト!$A$2:$AF$48,5,FALSE),"-")</f>
        <v>-</v>
      </c>
      <c r="BR28" s="18" t="str">
        <f>IFERROR(VLOOKUP($N28,クラス・種目リスト!$A$2:$AF$48,6,FALSE),"-")</f>
        <v>-</v>
      </c>
      <c r="BS28" s="18" t="str">
        <f>IFERROR(VLOOKUP($N28,クラス・種目リスト!$A$2:$AF$48,7,FALSE),"-")</f>
        <v>-</v>
      </c>
      <c r="BT28" s="18" t="str">
        <f>IFERROR(VLOOKUP($N28,クラス・種目リスト!$A$2:$AF$48,8,FALSE),"-")</f>
        <v>-</v>
      </c>
      <c r="BU28" s="18" t="str">
        <f>IFERROR(VLOOKUP($N28,クラス・種目リスト!$A$2:$AF$48,9,FALSE),"-")</f>
        <v>-</v>
      </c>
      <c r="BV28" s="18" t="str">
        <f>IFERROR(VLOOKUP($N28,クラス・種目リスト!$A$2:$AF$48,10,FALSE),"-")</f>
        <v>-</v>
      </c>
      <c r="BW28" s="18" t="str">
        <f>IFERROR(VLOOKUP($N28,クラス・種目リスト!$A$2:$AF$48,11,FALSE),"-")</f>
        <v>-</v>
      </c>
      <c r="BX28" s="18" t="str">
        <f>IFERROR(VLOOKUP($N28,クラス・種目リスト!$A$2:$AF$48,12,FALSE),"-")</f>
        <v>-</v>
      </c>
      <c r="BY28" s="18" t="str">
        <f>IFERROR(VLOOKUP($N28,クラス・種目リスト!$A$2:$AF$48,13,FALSE),"-")</f>
        <v>-</v>
      </c>
      <c r="BZ28" s="18" t="str">
        <f>IFERROR(VLOOKUP($N28,クラス・種目リスト!$A$2:$AF$48,14,FALSE),"-")</f>
        <v>-</v>
      </c>
      <c r="CA28" s="18" t="str">
        <f>IFERROR(VLOOKUP($N28,クラス・種目リスト!$A$2:$AF$48,15,FALSE),"-")</f>
        <v>-</v>
      </c>
      <c r="CB28" s="18" t="str">
        <f>IFERROR(VLOOKUP($N28,クラス・種目リスト!$A$2:$AF$48,16,FALSE),"-")</f>
        <v>-</v>
      </c>
      <c r="CC28" s="18" t="str">
        <f>IFERROR(VLOOKUP($N28,クラス・種目リスト!$A$2:$AF$48,17,FALSE),"-")</f>
        <v>-</v>
      </c>
      <c r="CD28" s="18"/>
      <c r="CE28" s="18"/>
      <c r="CF28" s="18"/>
      <c r="CG28" s="18"/>
      <c r="CH28" s="18"/>
      <c r="CI28" s="18" t="str">
        <f>IFERROR(VLOOKUP($X28,クラス・種目リスト!$A$2:$AF$48,3,FALSE),"-")</f>
        <v>-</v>
      </c>
      <c r="CJ28" s="18" t="str">
        <f>IFERROR(VLOOKUP($X28,クラス・種目リスト!$A$2:$AF$48,4,FALSE),"-")</f>
        <v>-</v>
      </c>
      <c r="CK28" s="18" t="str">
        <f>IFERROR(VLOOKUP($X28,クラス・種目リスト!$A$2:$AF$48,5,FALSE),"-")</f>
        <v>-</v>
      </c>
      <c r="CL28" s="18" t="str">
        <f>IFERROR(VLOOKUP($X28,クラス・種目リスト!$A$2:$AF$48,6,FALSE),"-")</f>
        <v>-</v>
      </c>
      <c r="CM28" s="18" t="str">
        <f>IFERROR(VLOOKUP($X28,クラス・種目リスト!$A$2:$AF$48,7,FALSE),"-")</f>
        <v>-</v>
      </c>
      <c r="CN28" s="18" t="str">
        <f>IFERROR(VLOOKUP($X28,クラス・種目リスト!$A$2:$AF$48,8,FALSE),"-")</f>
        <v>-</v>
      </c>
      <c r="CO28" s="18" t="str">
        <f>IFERROR(VLOOKUP($X28,クラス・種目リスト!$A$2:$AF$48,9,FALSE),"-")</f>
        <v>-</v>
      </c>
      <c r="CP28" s="18" t="str">
        <f>IFERROR(VLOOKUP($X28,クラス・種目リスト!$A$2:$AF$48,10,FALSE),"-")</f>
        <v>-</v>
      </c>
      <c r="CQ28" s="18" t="str">
        <f>IFERROR(VLOOKUP($X28,クラス・種目リスト!$A$2:$AF$48,11,FALSE),"-")</f>
        <v>-</v>
      </c>
      <c r="CR28" s="18" t="str">
        <f>IFERROR(VLOOKUP($X28,クラス・種目リスト!$A$2:$AF$48,12,FALSE),"-")</f>
        <v>-</v>
      </c>
      <c r="CS28" s="18" t="str">
        <f>IFERROR(VLOOKUP($X28,クラス・種目リスト!$A$2:$AF$48,13,FALSE),"-")</f>
        <v>-</v>
      </c>
      <c r="CT28" s="18" t="str">
        <f>IFERROR(VLOOKUP($X28,クラス・種目リスト!$A$2:$AF$48,14,FALSE),"-")</f>
        <v>-</v>
      </c>
      <c r="CU28" s="18" t="str">
        <f>IFERROR(VLOOKUP($X28,クラス・種目リスト!$A$2:$AF$48,15,FALSE),"-")</f>
        <v>-</v>
      </c>
      <c r="CV28" s="18" t="str">
        <f>IFERROR(VLOOKUP($X28,クラス・種目リスト!$A$2:$AF$48,16,FALSE),"-")</f>
        <v>-</v>
      </c>
      <c r="CW28" s="18" t="str">
        <f>IFERROR(VLOOKUP($X28,クラス・種目リスト!$A$2:$AF$48,17,FALSE),"-")</f>
        <v>-</v>
      </c>
      <c r="CX28" s="18"/>
      <c r="CY28" s="18"/>
      <c r="CZ28" s="18"/>
      <c r="DA28" s="18"/>
      <c r="DB28" s="18"/>
      <c r="DC28" s="18" t="str">
        <f>IFERROR(VLOOKUP($AL28,クラス・種目リスト!$A$2:$AF$48,18,FALSE),"-")</f>
        <v>-</v>
      </c>
      <c r="DD28" s="18" t="str">
        <f>IFERROR(VLOOKUP($AL28,クラス・種目リスト!$A$2:$AF$48,19,FALSE),"-")</f>
        <v>-</v>
      </c>
      <c r="DE28" s="18" t="str">
        <f>IFERROR(VLOOKUP($AL28,クラス・種目リスト!$A$2:$AF$48,20,FALSE),"-")</f>
        <v>-</v>
      </c>
      <c r="DF28" s="18" t="str">
        <f>IFERROR(VLOOKUP($AL28,クラス・種目リスト!$A$2:$AF$48,21,FALSE),"-")</f>
        <v>-</v>
      </c>
      <c r="DG28" s="18" t="str">
        <f>IFERROR(VLOOKUP($AL28,クラス・種目リスト!$A$2:$AF$48,22,FALSE),"-")</f>
        <v>-</v>
      </c>
      <c r="DH28" s="18" t="str">
        <f>IFERROR(VLOOKUP($AL28,クラス・種目リスト!$A$2:$AF$48,23,FALSE),"-")</f>
        <v>-</v>
      </c>
      <c r="DI28" s="18" t="str">
        <f>IFERROR(VLOOKUP($AL28,クラス・種目リスト!$A$2:$AF$48,24,FALSE),"-")</f>
        <v>-</v>
      </c>
      <c r="DJ28" s="18" t="str">
        <f>IFERROR(VLOOKUP($AL28,クラス・種目リスト!$A$2:$AF$48,25,FALSE),"-")</f>
        <v>-</v>
      </c>
      <c r="DK28" s="18" t="str">
        <f>IFERROR(VLOOKUP($AL28,クラス・種目リスト!$A$2:$AF$48,26,FALSE),"-")</f>
        <v>-</v>
      </c>
      <c r="DL28" s="18" t="str">
        <f>IFERROR(VLOOKUP($AL28,クラス・種目リスト!$A$2:$AF$48,27,FALSE),"-")</f>
        <v>-</v>
      </c>
      <c r="DM28" s="18" t="str">
        <f>IFERROR(VLOOKUP($AL28,クラス・種目リスト!$A$2:$AF$48,28,FALSE),"-")</f>
        <v>-</v>
      </c>
      <c r="DN28" s="18" t="str">
        <f>IFERROR(VLOOKUP($AL28,クラス・種目リスト!$A$2:$AF$48,29,FALSE),"-")</f>
        <v>-</v>
      </c>
      <c r="DO28" s="18" t="str">
        <f>IFERROR(VLOOKUP($AL28,クラス・種目リスト!$A$2:$AF$48,30,FALSE),"-")</f>
        <v>-</v>
      </c>
      <c r="DP28" s="18" t="str">
        <f>IFERROR(VLOOKUP($AL28,クラス・種目リスト!$A$2:$AF$48,31,FALSE),"-")</f>
        <v>-</v>
      </c>
      <c r="DQ28" s="18" t="str">
        <f>IFERROR(VLOOKUP($AL28,クラス・種目リスト!$A$2:$AF$48,32,FALSE),"-")</f>
        <v>-</v>
      </c>
      <c r="DW28" s="18" t="str">
        <f>IFERROR(VLOOKUP($AV28,クラス・種目リスト!$A$2:$AF$48,18,FALSE),"-")</f>
        <v>-</v>
      </c>
      <c r="DX28" s="18" t="str">
        <f>IFERROR(VLOOKUP($AV28,クラス・種目リスト!$A$2:$AF$48,19,FALSE),"-")</f>
        <v>-</v>
      </c>
      <c r="DY28" s="18" t="str">
        <f>IFERROR(VLOOKUP($AV28,クラス・種目リスト!$A$2:$AF$48,20,FALSE),"-")</f>
        <v>-</v>
      </c>
      <c r="DZ28" s="18" t="str">
        <f>IFERROR(VLOOKUP($AV28,クラス・種目リスト!$A$2:$AF$48,21,FALSE),"-")</f>
        <v>-</v>
      </c>
      <c r="EA28" s="18" t="str">
        <f>IFERROR(VLOOKUP($AV28,クラス・種目リスト!$A$2:$AF$48,22,FALSE),"-")</f>
        <v>-</v>
      </c>
      <c r="EB28" s="18" t="str">
        <f>IFERROR(VLOOKUP($AV28,クラス・種目リスト!$A$2:$AF$48,23,FALSE),"-")</f>
        <v>-</v>
      </c>
      <c r="EC28" s="18" t="str">
        <f>IFERROR(VLOOKUP($AV28,クラス・種目リスト!$A$2:$AF$48,24,FALSE),"-")</f>
        <v>-</v>
      </c>
      <c r="ED28" s="18" t="str">
        <f>IFERROR(VLOOKUP($AV28,クラス・種目リスト!$A$2:$AF$48,25,FALSE),"-")</f>
        <v>-</v>
      </c>
      <c r="EE28" s="18" t="str">
        <f>IFERROR(VLOOKUP($AV28,クラス・種目リスト!$A$2:$AF$48,26,FALSE),"-")</f>
        <v>-</v>
      </c>
      <c r="EF28" s="18" t="str">
        <f>IFERROR(VLOOKUP($AV28,クラス・種目リスト!$A$2:$AF$48,27,FALSE),"-")</f>
        <v>-</v>
      </c>
      <c r="EG28" s="18" t="str">
        <f>IFERROR(VLOOKUP($AV28,クラス・種目リスト!$A$2:$AF$48,28,FALSE),"-")</f>
        <v>-</v>
      </c>
      <c r="EH28" s="18" t="str">
        <f>IFERROR(VLOOKUP($AV28,クラス・種目リスト!$A$2:$AF$48,29,FALSE),"-")</f>
        <v>-</v>
      </c>
      <c r="EI28" s="18" t="str">
        <f>IFERROR(VLOOKUP($AV28,クラス・種目リスト!$A$2:$AF$48,30,FALSE),"-")</f>
        <v>-</v>
      </c>
      <c r="EJ28" s="18" t="str">
        <f>IFERROR(VLOOKUP($AV28,クラス・種目リスト!$A$2:$AF$48,31,FALSE),"-")</f>
        <v>-</v>
      </c>
      <c r="EK28" s="18" t="str">
        <f>IFERROR(VLOOKUP($AV28,クラス・種目リスト!$A$2:$AF$48,32,FALSE),"-")</f>
        <v>-</v>
      </c>
      <c r="EL28" s="18"/>
      <c r="EM28" s="18"/>
      <c r="EN28" s="18"/>
      <c r="EO28" s="18"/>
      <c r="EP28" s="18"/>
      <c r="ER28" s="3">
        <f ca="1">IF(INDIRECT("O28")="-",0,COUNTA(INDIRECT("O28")))+IF(INDIRECT("Y28")="-",0,COUNTA(INDIRECT("Y28")))+IF(INDIRECT("AM28")="-",0,COUNTA(INDIRECT("AM28")))+IF(INDIRECT("AW28")="-",0,COUNTA(INDIRECT("AW28")))</f>
        <v>0</v>
      </c>
    </row>
    <row r="29" spans="1:148" ht="19.5" customHeight="1" x14ac:dyDescent="0.15">
      <c r="A29" s="211"/>
      <c r="B29" s="238" t="str">
        <f t="shared" si="10"/>
        <v/>
      </c>
      <c r="C29" s="218"/>
      <c r="D29" s="219"/>
      <c r="E29" s="220"/>
      <c r="F29" s="225"/>
      <c r="G29" s="226"/>
      <c r="H29" s="83"/>
      <c r="I29" s="203" t="str">
        <f t="shared" si="11"/>
        <v/>
      </c>
      <c r="J29" s="239" t="str">
        <f t="shared" si="12"/>
        <v/>
      </c>
      <c r="K29" s="78"/>
      <c r="L29" s="239" t="str">
        <f t="shared" si="13"/>
        <v/>
      </c>
      <c r="M29" s="93"/>
      <c r="N29" s="93"/>
      <c r="O29" s="90"/>
      <c r="P29" s="70"/>
      <c r="Q29" s="71"/>
      <c r="R29" s="70"/>
      <c r="S29" s="72"/>
      <c r="T29" s="70"/>
      <c r="U29" s="72"/>
      <c r="V29" s="206" t="str">
        <f t="shared" si="16"/>
        <v/>
      </c>
      <c r="W29" s="255"/>
      <c r="X29" s="31"/>
      <c r="Y29" s="90"/>
      <c r="Z29" s="70"/>
      <c r="AA29" s="71"/>
      <c r="AB29" s="73"/>
      <c r="AC29" s="72"/>
      <c r="AD29" s="74"/>
      <c r="AE29" s="72"/>
      <c r="AF29" s="206" t="str">
        <f t="shared" si="17"/>
        <v/>
      </c>
      <c r="AG29" s="206"/>
      <c r="AH29" s="95"/>
      <c r="AI29" s="19" t="str">
        <f t="shared" si="14"/>
        <v>-</v>
      </c>
      <c r="AJ29" s="234"/>
      <c r="AK29" s="22"/>
      <c r="AL29" s="93"/>
      <c r="AM29" s="90"/>
      <c r="AN29" s="70"/>
      <c r="AO29" s="71"/>
      <c r="AP29" s="73"/>
      <c r="AQ29" s="72"/>
      <c r="AR29" s="74"/>
      <c r="AS29" s="72"/>
      <c r="AT29" s="206" t="str">
        <f t="shared" si="18"/>
        <v/>
      </c>
      <c r="AU29" s="255"/>
      <c r="AV29" s="31"/>
      <c r="AW29" s="90"/>
      <c r="AX29" s="70"/>
      <c r="AY29" s="71"/>
      <c r="AZ29" s="73"/>
      <c r="BA29" s="72"/>
      <c r="BB29" s="74"/>
      <c r="BC29" s="72"/>
      <c r="BD29" s="205" t="str">
        <f t="shared" si="19"/>
        <v/>
      </c>
      <c r="BE29" s="206"/>
      <c r="BF29" s="95"/>
      <c r="BG29" s="19" t="str">
        <f t="shared" si="15"/>
        <v>-</v>
      </c>
      <c r="BH29" s="22"/>
      <c r="BI29" s="146"/>
      <c r="BJ29" s="34" t="str">
        <f t="shared" si="20"/>
        <v/>
      </c>
      <c r="BK29" s="53" t="str">
        <f>IFERROR(VLOOKUP($BJ29,クラス・種目リスト!$A$66:$E$81,3,FALSE),"-")</f>
        <v>-</v>
      </c>
      <c r="BL29" s="53" t="str">
        <f>IFERROR(VLOOKUP($BJ29,クラス・種目リスト!$A$66:$E$81,4,FALSE),"-")</f>
        <v>-</v>
      </c>
      <c r="BM29" s="53" t="str">
        <f>IFERROR(VLOOKUP($BJ29,クラス・種目リスト!$A$66:$E$81,5,FALSE),"-")</f>
        <v>-</v>
      </c>
      <c r="BN29" s="41"/>
      <c r="BO29" s="18" t="str">
        <f>IFERROR(VLOOKUP($N29,クラス・種目リスト!$A$2:$AF$48,3,FALSE),"-")</f>
        <v>-</v>
      </c>
      <c r="BP29" s="18" t="str">
        <f>IFERROR(VLOOKUP($N29,クラス・種目リスト!$A$2:$AF$48,4,FALSE),"-")</f>
        <v>-</v>
      </c>
      <c r="BQ29" s="18" t="str">
        <f>IFERROR(VLOOKUP($N29,クラス・種目リスト!$A$2:$AF$48,5,FALSE),"-")</f>
        <v>-</v>
      </c>
      <c r="BR29" s="18" t="str">
        <f>IFERROR(VLOOKUP($N29,クラス・種目リスト!$A$2:$AF$48,6,FALSE),"-")</f>
        <v>-</v>
      </c>
      <c r="BS29" s="18" t="str">
        <f>IFERROR(VLOOKUP($N29,クラス・種目リスト!$A$2:$AF$48,7,FALSE),"-")</f>
        <v>-</v>
      </c>
      <c r="BT29" s="18" t="str">
        <f>IFERROR(VLOOKUP($N29,クラス・種目リスト!$A$2:$AF$48,8,FALSE),"-")</f>
        <v>-</v>
      </c>
      <c r="BU29" s="18" t="str">
        <f>IFERROR(VLOOKUP($N29,クラス・種目リスト!$A$2:$AF$48,9,FALSE),"-")</f>
        <v>-</v>
      </c>
      <c r="BV29" s="18" t="str">
        <f>IFERROR(VLOOKUP($N29,クラス・種目リスト!$A$2:$AF$48,10,FALSE),"-")</f>
        <v>-</v>
      </c>
      <c r="BW29" s="18" t="str">
        <f>IFERROR(VLOOKUP($N29,クラス・種目リスト!$A$2:$AF$48,11,FALSE),"-")</f>
        <v>-</v>
      </c>
      <c r="BX29" s="18" t="str">
        <f>IFERROR(VLOOKUP($N29,クラス・種目リスト!$A$2:$AF$48,12,FALSE),"-")</f>
        <v>-</v>
      </c>
      <c r="BY29" s="18" t="str">
        <f>IFERROR(VLOOKUP($N29,クラス・種目リスト!$A$2:$AF$48,13,FALSE),"-")</f>
        <v>-</v>
      </c>
      <c r="BZ29" s="18" t="str">
        <f>IFERROR(VLOOKUP($N29,クラス・種目リスト!$A$2:$AF$48,14,FALSE),"-")</f>
        <v>-</v>
      </c>
      <c r="CA29" s="18" t="str">
        <f>IFERROR(VLOOKUP($N29,クラス・種目リスト!$A$2:$AF$48,15,FALSE),"-")</f>
        <v>-</v>
      </c>
      <c r="CB29" s="18" t="str">
        <f>IFERROR(VLOOKUP($N29,クラス・種目リスト!$A$2:$AF$48,16,FALSE),"-")</f>
        <v>-</v>
      </c>
      <c r="CC29" s="18" t="str">
        <f>IFERROR(VLOOKUP($N29,クラス・種目リスト!$A$2:$AF$48,17,FALSE),"-")</f>
        <v>-</v>
      </c>
      <c r="CD29" s="18"/>
      <c r="CE29" s="18"/>
      <c r="CF29" s="18"/>
      <c r="CG29" s="18"/>
      <c r="CH29" s="18"/>
      <c r="CI29" s="18" t="str">
        <f>IFERROR(VLOOKUP($X29,クラス・種目リスト!$A$2:$AF$48,3,FALSE),"-")</f>
        <v>-</v>
      </c>
      <c r="CJ29" s="18" t="str">
        <f>IFERROR(VLOOKUP($X29,クラス・種目リスト!$A$2:$AF$48,4,FALSE),"-")</f>
        <v>-</v>
      </c>
      <c r="CK29" s="18" t="str">
        <f>IFERROR(VLOOKUP($X29,クラス・種目リスト!$A$2:$AF$48,5,FALSE),"-")</f>
        <v>-</v>
      </c>
      <c r="CL29" s="18" t="str">
        <f>IFERROR(VLOOKUP($X29,クラス・種目リスト!$A$2:$AF$48,6,FALSE),"-")</f>
        <v>-</v>
      </c>
      <c r="CM29" s="18" t="str">
        <f>IFERROR(VLOOKUP($X29,クラス・種目リスト!$A$2:$AF$48,7,FALSE),"-")</f>
        <v>-</v>
      </c>
      <c r="CN29" s="18" t="str">
        <f>IFERROR(VLOOKUP($X29,クラス・種目リスト!$A$2:$AF$48,8,FALSE),"-")</f>
        <v>-</v>
      </c>
      <c r="CO29" s="18" t="str">
        <f>IFERROR(VLOOKUP($X29,クラス・種目リスト!$A$2:$AF$48,9,FALSE),"-")</f>
        <v>-</v>
      </c>
      <c r="CP29" s="18" t="str">
        <f>IFERROR(VLOOKUP($X29,クラス・種目リスト!$A$2:$AF$48,10,FALSE),"-")</f>
        <v>-</v>
      </c>
      <c r="CQ29" s="18" t="str">
        <f>IFERROR(VLOOKUP($X29,クラス・種目リスト!$A$2:$AF$48,11,FALSE),"-")</f>
        <v>-</v>
      </c>
      <c r="CR29" s="18" t="str">
        <f>IFERROR(VLOOKUP($X29,クラス・種目リスト!$A$2:$AF$48,12,FALSE),"-")</f>
        <v>-</v>
      </c>
      <c r="CS29" s="18" t="str">
        <f>IFERROR(VLOOKUP($X29,クラス・種目リスト!$A$2:$AF$48,13,FALSE),"-")</f>
        <v>-</v>
      </c>
      <c r="CT29" s="18" t="str">
        <f>IFERROR(VLOOKUP($X29,クラス・種目リスト!$A$2:$AF$48,14,FALSE),"-")</f>
        <v>-</v>
      </c>
      <c r="CU29" s="18" t="str">
        <f>IFERROR(VLOOKUP($X29,クラス・種目リスト!$A$2:$AF$48,15,FALSE),"-")</f>
        <v>-</v>
      </c>
      <c r="CV29" s="18" t="str">
        <f>IFERROR(VLOOKUP($X29,クラス・種目リスト!$A$2:$AF$48,16,FALSE),"-")</f>
        <v>-</v>
      </c>
      <c r="CW29" s="18" t="str">
        <f>IFERROR(VLOOKUP($X29,クラス・種目リスト!$A$2:$AF$48,17,FALSE),"-")</f>
        <v>-</v>
      </c>
      <c r="CX29" s="18"/>
      <c r="CY29" s="18"/>
      <c r="CZ29" s="18"/>
      <c r="DA29" s="18"/>
      <c r="DB29" s="18"/>
      <c r="DC29" s="18" t="str">
        <f>IFERROR(VLOOKUP($AL29,クラス・種目リスト!$A$2:$AF$48,18,FALSE),"-")</f>
        <v>-</v>
      </c>
      <c r="DD29" s="18" t="str">
        <f>IFERROR(VLOOKUP($AL29,クラス・種目リスト!$A$2:$AF$48,19,FALSE),"-")</f>
        <v>-</v>
      </c>
      <c r="DE29" s="18" t="str">
        <f>IFERROR(VLOOKUP($AL29,クラス・種目リスト!$A$2:$AF$48,20,FALSE),"-")</f>
        <v>-</v>
      </c>
      <c r="DF29" s="18" t="str">
        <f>IFERROR(VLOOKUP($AL29,クラス・種目リスト!$A$2:$AF$48,21,FALSE),"-")</f>
        <v>-</v>
      </c>
      <c r="DG29" s="18" t="str">
        <f>IFERROR(VLOOKUP($AL29,クラス・種目リスト!$A$2:$AF$48,22,FALSE),"-")</f>
        <v>-</v>
      </c>
      <c r="DH29" s="18" t="str">
        <f>IFERROR(VLOOKUP($AL29,クラス・種目リスト!$A$2:$AF$48,23,FALSE),"-")</f>
        <v>-</v>
      </c>
      <c r="DI29" s="18" t="str">
        <f>IFERROR(VLOOKUP($AL29,クラス・種目リスト!$A$2:$AF$48,24,FALSE),"-")</f>
        <v>-</v>
      </c>
      <c r="DJ29" s="18" t="str">
        <f>IFERROR(VLOOKUP($AL29,クラス・種目リスト!$A$2:$AF$48,25,FALSE),"-")</f>
        <v>-</v>
      </c>
      <c r="DK29" s="18" t="str">
        <f>IFERROR(VLOOKUP($AL29,クラス・種目リスト!$A$2:$AF$48,26,FALSE),"-")</f>
        <v>-</v>
      </c>
      <c r="DL29" s="18" t="str">
        <f>IFERROR(VLOOKUP($AL29,クラス・種目リスト!$A$2:$AF$48,27,FALSE),"-")</f>
        <v>-</v>
      </c>
      <c r="DM29" s="18" t="str">
        <f>IFERROR(VLOOKUP($AL29,クラス・種目リスト!$A$2:$AF$48,28,FALSE),"-")</f>
        <v>-</v>
      </c>
      <c r="DN29" s="18" t="str">
        <f>IFERROR(VLOOKUP($AL29,クラス・種目リスト!$A$2:$AF$48,29,FALSE),"-")</f>
        <v>-</v>
      </c>
      <c r="DO29" s="18" t="str">
        <f>IFERROR(VLOOKUP($AL29,クラス・種目リスト!$A$2:$AF$48,30,FALSE),"-")</f>
        <v>-</v>
      </c>
      <c r="DP29" s="18" t="str">
        <f>IFERROR(VLOOKUP($AL29,クラス・種目リスト!$A$2:$AF$48,31,FALSE),"-")</f>
        <v>-</v>
      </c>
      <c r="DQ29" s="18" t="str">
        <f>IFERROR(VLOOKUP($AL29,クラス・種目リスト!$A$2:$AF$48,32,FALSE),"-")</f>
        <v>-</v>
      </c>
      <c r="DW29" s="18" t="str">
        <f>IFERROR(VLOOKUP($AV29,クラス・種目リスト!$A$2:$AF$48,18,FALSE),"-")</f>
        <v>-</v>
      </c>
      <c r="DX29" s="18" t="str">
        <f>IFERROR(VLOOKUP($AV29,クラス・種目リスト!$A$2:$AF$48,19,FALSE),"-")</f>
        <v>-</v>
      </c>
      <c r="DY29" s="18" t="str">
        <f>IFERROR(VLOOKUP($AV29,クラス・種目リスト!$A$2:$AF$48,20,FALSE),"-")</f>
        <v>-</v>
      </c>
      <c r="DZ29" s="18" t="str">
        <f>IFERROR(VLOOKUP($AV29,クラス・種目リスト!$A$2:$AF$48,21,FALSE),"-")</f>
        <v>-</v>
      </c>
      <c r="EA29" s="18" t="str">
        <f>IFERROR(VLOOKUP($AV29,クラス・種目リスト!$A$2:$AF$48,22,FALSE),"-")</f>
        <v>-</v>
      </c>
      <c r="EB29" s="18" t="str">
        <f>IFERROR(VLOOKUP($AV29,クラス・種目リスト!$A$2:$AF$48,23,FALSE),"-")</f>
        <v>-</v>
      </c>
      <c r="EC29" s="18" t="str">
        <f>IFERROR(VLOOKUP($AV29,クラス・種目リスト!$A$2:$AF$48,24,FALSE),"-")</f>
        <v>-</v>
      </c>
      <c r="ED29" s="18" t="str">
        <f>IFERROR(VLOOKUP($AV29,クラス・種目リスト!$A$2:$AF$48,25,FALSE),"-")</f>
        <v>-</v>
      </c>
      <c r="EE29" s="18" t="str">
        <f>IFERROR(VLOOKUP($AV29,クラス・種目リスト!$A$2:$AF$48,26,FALSE),"-")</f>
        <v>-</v>
      </c>
      <c r="EF29" s="18" t="str">
        <f>IFERROR(VLOOKUP($AV29,クラス・種目リスト!$A$2:$AF$48,27,FALSE),"-")</f>
        <v>-</v>
      </c>
      <c r="EG29" s="18" t="str">
        <f>IFERROR(VLOOKUP($AV29,クラス・種目リスト!$A$2:$AF$48,28,FALSE),"-")</f>
        <v>-</v>
      </c>
      <c r="EH29" s="18" t="str">
        <f>IFERROR(VLOOKUP($AV29,クラス・種目リスト!$A$2:$AF$48,29,FALSE),"-")</f>
        <v>-</v>
      </c>
      <c r="EI29" s="18" t="str">
        <f>IFERROR(VLOOKUP($AV29,クラス・種目リスト!$A$2:$AF$48,30,FALSE),"-")</f>
        <v>-</v>
      </c>
      <c r="EJ29" s="18" t="str">
        <f>IFERROR(VLOOKUP($AV29,クラス・種目リスト!$A$2:$AF$48,31,FALSE),"-")</f>
        <v>-</v>
      </c>
      <c r="EK29" s="18" t="str">
        <f>IFERROR(VLOOKUP($AV29,クラス・種目リスト!$A$2:$AF$48,32,FALSE),"-")</f>
        <v>-</v>
      </c>
      <c r="EL29" s="18"/>
      <c r="EM29" s="18"/>
      <c r="EN29" s="18"/>
      <c r="EO29" s="18"/>
      <c r="EP29" s="18"/>
      <c r="ER29" s="3">
        <f ca="1">IF(INDIRECT("O29")="-",0,COUNTA(INDIRECT("O29")))+IF(INDIRECT("Y29")="-",0,COUNTA(INDIRECT("Y29")))+IF(INDIRECT("AM29")="-",0,COUNTA(INDIRECT("AM29")))+IF(INDIRECT("AW29")="-",0,COUNTA(INDIRECT("AW29")))</f>
        <v>0</v>
      </c>
    </row>
    <row r="30" spans="1:148" ht="19.5" customHeight="1" x14ac:dyDescent="0.15">
      <c r="A30" s="211"/>
      <c r="B30" s="238" t="str">
        <f t="shared" si="10"/>
        <v/>
      </c>
      <c r="C30" s="218"/>
      <c r="D30" s="223"/>
      <c r="E30" s="224"/>
      <c r="F30" s="225"/>
      <c r="G30" s="226"/>
      <c r="H30" s="83"/>
      <c r="I30" s="203" t="str">
        <f t="shared" si="11"/>
        <v/>
      </c>
      <c r="J30" s="239" t="str">
        <f t="shared" si="12"/>
        <v/>
      </c>
      <c r="K30" s="78"/>
      <c r="L30" s="239" t="str">
        <f t="shared" si="13"/>
        <v/>
      </c>
      <c r="M30" s="93"/>
      <c r="N30" s="93"/>
      <c r="O30" s="90"/>
      <c r="P30" s="70"/>
      <c r="Q30" s="71"/>
      <c r="R30" s="70"/>
      <c r="S30" s="72"/>
      <c r="T30" s="70"/>
      <c r="U30" s="72"/>
      <c r="V30" s="206" t="str">
        <f t="shared" si="16"/>
        <v/>
      </c>
      <c r="W30" s="255"/>
      <c r="X30" s="31"/>
      <c r="Y30" s="90"/>
      <c r="Z30" s="70"/>
      <c r="AA30" s="71"/>
      <c r="AB30" s="73"/>
      <c r="AC30" s="72"/>
      <c r="AD30" s="74"/>
      <c r="AE30" s="72"/>
      <c r="AF30" s="206" t="str">
        <f t="shared" si="17"/>
        <v/>
      </c>
      <c r="AG30" s="206"/>
      <c r="AH30" s="95"/>
      <c r="AI30" s="19" t="str">
        <f t="shared" si="14"/>
        <v>-</v>
      </c>
      <c r="AJ30" s="234"/>
      <c r="AK30" s="22"/>
      <c r="AL30" s="93"/>
      <c r="AM30" s="90"/>
      <c r="AN30" s="70"/>
      <c r="AO30" s="71"/>
      <c r="AP30" s="73"/>
      <c r="AQ30" s="72"/>
      <c r="AR30" s="74"/>
      <c r="AS30" s="72"/>
      <c r="AT30" s="206" t="str">
        <f t="shared" si="18"/>
        <v/>
      </c>
      <c r="AU30" s="255"/>
      <c r="AV30" s="31"/>
      <c r="AW30" s="90"/>
      <c r="AX30" s="70"/>
      <c r="AY30" s="71"/>
      <c r="AZ30" s="73"/>
      <c r="BA30" s="72"/>
      <c r="BB30" s="74"/>
      <c r="BC30" s="72"/>
      <c r="BD30" s="205" t="str">
        <f t="shared" si="19"/>
        <v/>
      </c>
      <c r="BE30" s="206"/>
      <c r="BF30" s="95"/>
      <c r="BG30" s="19" t="str">
        <f t="shared" si="15"/>
        <v>-</v>
      </c>
      <c r="BH30" s="22"/>
      <c r="BI30" s="146"/>
      <c r="BJ30" s="34" t="str">
        <f t="shared" si="20"/>
        <v/>
      </c>
      <c r="BK30" s="53" t="str">
        <f>IFERROR(VLOOKUP($BJ30,クラス・種目リスト!$A$66:$E$81,3,FALSE),"-")</f>
        <v>-</v>
      </c>
      <c r="BL30" s="53" t="str">
        <f>IFERROR(VLOOKUP($BJ30,クラス・種目リスト!$A$66:$E$81,4,FALSE),"-")</f>
        <v>-</v>
      </c>
      <c r="BM30" s="53" t="str">
        <f>IFERROR(VLOOKUP($BJ30,クラス・種目リスト!$A$66:$E$81,5,FALSE),"-")</f>
        <v>-</v>
      </c>
      <c r="BN30" s="41"/>
      <c r="BO30" s="18" t="str">
        <f>IFERROR(VLOOKUP($N30,クラス・種目リスト!$A$2:$AF$48,3,FALSE),"-")</f>
        <v>-</v>
      </c>
      <c r="BP30" s="18" t="str">
        <f>IFERROR(VLOOKUP($N30,クラス・種目リスト!$A$2:$AF$48,4,FALSE),"-")</f>
        <v>-</v>
      </c>
      <c r="BQ30" s="18" t="str">
        <f>IFERROR(VLOOKUP($N30,クラス・種目リスト!$A$2:$AF$48,5,FALSE),"-")</f>
        <v>-</v>
      </c>
      <c r="BR30" s="18" t="str">
        <f>IFERROR(VLOOKUP($N30,クラス・種目リスト!$A$2:$AF$48,6,FALSE),"-")</f>
        <v>-</v>
      </c>
      <c r="BS30" s="18" t="str">
        <f>IFERROR(VLOOKUP($N30,クラス・種目リスト!$A$2:$AF$48,7,FALSE),"-")</f>
        <v>-</v>
      </c>
      <c r="BT30" s="18" t="str">
        <f>IFERROR(VLOOKUP($N30,クラス・種目リスト!$A$2:$AF$48,8,FALSE),"-")</f>
        <v>-</v>
      </c>
      <c r="BU30" s="18" t="str">
        <f>IFERROR(VLOOKUP($N30,クラス・種目リスト!$A$2:$AF$48,9,FALSE),"-")</f>
        <v>-</v>
      </c>
      <c r="BV30" s="18" t="str">
        <f>IFERROR(VLOOKUP($N30,クラス・種目リスト!$A$2:$AF$48,10,FALSE),"-")</f>
        <v>-</v>
      </c>
      <c r="BW30" s="18" t="str">
        <f>IFERROR(VLOOKUP($N30,クラス・種目リスト!$A$2:$AF$48,11,FALSE),"-")</f>
        <v>-</v>
      </c>
      <c r="BX30" s="18" t="str">
        <f>IFERROR(VLOOKUP($N30,クラス・種目リスト!$A$2:$AF$48,12,FALSE),"-")</f>
        <v>-</v>
      </c>
      <c r="BY30" s="18" t="str">
        <f>IFERROR(VLOOKUP($N30,クラス・種目リスト!$A$2:$AF$48,13,FALSE),"-")</f>
        <v>-</v>
      </c>
      <c r="BZ30" s="18" t="str">
        <f>IFERROR(VLOOKUP($N30,クラス・種目リスト!$A$2:$AF$48,14,FALSE),"-")</f>
        <v>-</v>
      </c>
      <c r="CA30" s="18" t="str">
        <f>IFERROR(VLOOKUP($N30,クラス・種目リスト!$A$2:$AF$48,15,FALSE),"-")</f>
        <v>-</v>
      </c>
      <c r="CB30" s="18" t="str">
        <f>IFERROR(VLOOKUP($N30,クラス・種目リスト!$A$2:$AF$48,16,FALSE),"-")</f>
        <v>-</v>
      </c>
      <c r="CC30" s="18" t="str">
        <f>IFERROR(VLOOKUP($N30,クラス・種目リスト!$A$2:$AF$48,17,FALSE),"-")</f>
        <v>-</v>
      </c>
      <c r="CD30" s="18"/>
      <c r="CE30" s="18"/>
      <c r="CF30" s="18"/>
      <c r="CG30" s="18"/>
      <c r="CH30" s="18"/>
      <c r="CI30" s="18" t="str">
        <f>IFERROR(VLOOKUP($X30,クラス・種目リスト!$A$2:$AF$48,3,FALSE),"-")</f>
        <v>-</v>
      </c>
      <c r="CJ30" s="18" t="str">
        <f>IFERROR(VLOOKUP($X30,クラス・種目リスト!$A$2:$AF$48,4,FALSE),"-")</f>
        <v>-</v>
      </c>
      <c r="CK30" s="18" t="str">
        <f>IFERROR(VLOOKUP($X30,クラス・種目リスト!$A$2:$AF$48,5,FALSE),"-")</f>
        <v>-</v>
      </c>
      <c r="CL30" s="18" t="str">
        <f>IFERROR(VLOOKUP($X30,クラス・種目リスト!$A$2:$AF$48,6,FALSE),"-")</f>
        <v>-</v>
      </c>
      <c r="CM30" s="18" t="str">
        <f>IFERROR(VLOOKUP($X30,クラス・種目リスト!$A$2:$AF$48,7,FALSE),"-")</f>
        <v>-</v>
      </c>
      <c r="CN30" s="18" t="str">
        <f>IFERROR(VLOOKUP($X30,クラス・種目リスト!$A$2:$AF$48,8,FALSE),"-")</f>
        <v>-</v>
      </c>
      <c r="CO30" s="18" t="str">
        <f>IFERROR(VLOOKUP($X30,クラス・種目リスト!$A$2:$AF$48,9,FALSE),"-")</f>
        <v>-</v>
      </c>
      <c r="CP30" s="18" t="str">
        <f>IFERROR(VLOOKUP($X30,クラス・種目リスト!$A$2:$AF$48,10,FALSE),"-")</f>
        <v>-</v>
      </c>
      <c r="CQ30" s="18" t="str">
        <f>IFERROR(VLOOKUP($X30,クラス・種目リスト!$A$2:$AF$48,11,FALSE),"-")</f>
        <v>-</v>
      </c>
      <c r="CR30" s="18" t="str">
        <f>IFERROR(VLOOKUP($X30,クラス・種目リスト!$A$2:$AF$48,12,FALSE),"-")</f>
        <v>-</v>
      </c>
      <c r="CS30" s="18" t="str">
        <f>IFERROR(VLOOKUP($X30,クラス・種目リスト!$A$2:$AF$48,13,FALSE),"-")</f>
        <v>-</v>
      </c>
      <c r="CT30" s="18" t="str">
        <f>IFERROR(VLOOKUP($X30,クラス・種目リスト!$A$2:$AF$48,14,FALSE),"-")</f>
        <v>-</v>
      </c>
      <c r="CU30" s="18" t="str">
        <f>IFERROR(VLOOKUP($X30,クラス・種目リスト!$A$2:$AF$48,15,FALSE),"-")</f>
        <v>-</v>
      </c>
      <c r="CV30" s="18" t="str">
        <f>IFERROR(VLOOKUP($X30,クラス・種目リスト!$A$2:$AF$48,16,FALSE),"-")</f>
        <v>-</v>
      </c>
      <c r="CW30" s="18" t="str">
        <f>IFERROR(VLOOKUP($X30,クラス・種目リスト!$A$2:$AF$48,17,FALSE),"-")</f>
        <v>-</v>
      </c>
      <c r="CX30" s="18"/>
      <c r="CY30" s="18"/>
      <c r="CZ30" s="18"/>
      <c r="DA30" s="18"/>
      <c r="DB30" s="18"/>
      <c r="DC30" s="18" t="str">
        <f>IFERROR(VLOOKUP($AL30,クラス・種目リスト!$A$2:$AF$48,18,FALSE),"-")</f>
        <v>-</v>
      </c>
      <c r="DD30" s="18" t="str">
        <f>IFERROR(VLOOKUP($AL30,クラス・種目リスト!$A$2:$AF$48,19,FALSE),"-")</f>
        <v>-</v>
      </c>
      <c r="DE30" s="18" t="str">
        <f>IFERROR(VLOOKUP($AL30,クラス・種目リスト!$A$2:$AF$48,20,FALSE),"-")</f>
        <v>-</v>
      </c>
      <c r="DF30" s="18" t="str">
        <f>IFERROR(VLOOKUP($AL30,クラス・種目リスト!$A$2:$AF$48,21,FALSE),"-")</f>
        <v>-</v>
      </c>
      <c r="DG30" s="18" t="str">
        <f>IFERROR(VLOOKUP($AL30,クラス・種目リスト!$A$2:$AF$48,22,FALSE),"-")</f>
        <v>-</v>
      </c>
      <c r="DH30" s="18" t="str">
        <f>IFERROR(VLOOKUP($AL30,クラス・種目リスト!$A$2:$AF$48,23,FALSE),"-")</f>
        <v>-</v>
      </c>
      <c r="DI30" s="18" t="str">
        <f>IFERROR(VLOOKUP($AL30,クラス・種目リスト!$A$2:$AF$48,24,FALSE),"-")</f>
        <v>-</v>
      </c>
      <c r="DJ30" s="18" t="str">
        <f>IFERROR(VLOOKUP($AL30,クラス・種目リスト!$A$2:$AF$48,25,FALSE),"-")</f>
        <v>-</v>
      </c>
      <c r="DK30" s="18" t="str">
        <f>IFERROR(VLOOKUP($AL30,クラス・種目リスト!$A$2:$AF$48,26,FALSE),"-")</f>
        <v>-</v>
      </c>
      <c r="DL30" s="18" t="str">
        <f>IFERROR(VLOOKUP($AL30,クラス・種目リスト!$A$2:$AF$48,27,FALSE),"-")</f>
        <v>-</v>
      </c>
      <c r="DM30" s="18" t="str">
        <f>IFERROR(VLOOKUP($AL30,クラス・種目リスト!$A$2:$AF$48,28,FALSE),"-")</f>
        <v>-</v>
      </c>
      <c r="DN30" s="18" t="str">
        <f>IFERROR(VLOOKUP($AL30,クラス・種目リスト!$A$2:$AF$48,29,FALSE),"-")</f>
        <v>-</v>
      </c>
      <c r="DO30" s="18" t="str">
        <f>IFERROR(VLOOKUP($AL30,クラス・種目リスト!$A$2:$AF$48,30,FALSE),"-")</f>
        <v>-</v>
      </c>
      <c r="DP30" s="18" t="str">
        <f>IFERROR(VLOOKUP($AL30,クラス・種目リスト!$A$2:$AF$48,31,FALSE),"-")</f>
        <v>-</v>
      </c>
      <c r="DQ30" s="18" t="str">
        <f>IFERROR(VLOOKUP($AL30,クラス・種目リスト!$A$2:$AF$48,32,FALSE),"-")</f>
        <v>-</v>
      </c>
      <c r="DW30" s="18" t="str">
        <f>IFERROR(VLOOKUP($AV30,クラス・種目リスト!$A$2:$AF$48,18,FALSE),"-")</f>
        <v>-</v>
      </c>
      <c r="DX30" s="18" t="str">
        <f>IFERROR(VLOOKUP($AV30,クラス・種目リスト!$A$2:$AF$48,19,FALSE),"-")</f>
        <v>-</v>
      </c>
      <c r="DY30" s="18" t="str">
        <f>IFERROR(VLOOKUP($AV30,クラス・種目リスト!$A$2:$AF$48,20,FALSE),"-")</f>
        <v>-</v>
      </c>
      <c r="DZ30" s="18" t="str">
        <f>IFERROR(VLOOKUP($AV30,クラス・種目リスト!$A$2:$AF$48,21,FALSE),"-")</f>
        <v>-</v>
      </c>
      <c r="EA30" s="18" t="str">
        <f>IFERROR(VLOOKUP($AV30,クラス・種目リスト!$A$2:$AF$48,22,FALSE),"-")</f>
        <v>-</v>
      </c>
      <c r="EB30" s="18" t="str">
        <f>IFERROR(VLOOKUP($AV30,クラス・種目リスト!$A$2:$AF$48,23,FALSE),"-")</f>
        <v>-</v>
      </c>
      <c r="EC30" s="18" t="str">
        <f>IFERROR(VLOOKUP($AV30,クラス・種目リスト!$A$2:$AF$48,24,FALSE),"-")</f>
        <v>-</v>
      </c>
      <c r="ED30" s="18" t="str">
        <f>IFERROR(VLOOKUP($AV30,クラス・種目リスト!$A$2:$AF$48,25,FALSE),"-")</f>
        <v>-</v>
      </c>
      <c r="EE30" s="18" t="str">
        <f>IFERROR(VLOOKUP($AV30,クラス・種目リスト!$A$2:$AF$48,26,FALSE),"-")</f>
        <v>-</v>
      </c>
      <c r="EF30" s="18" t="str">
        <f>IFERROR(VLOOKUP($AV30,クラス・種目リスト!$A$2:$AF$48,27,FALSE),"-")</f>
        <v>-</v>
      </c>
      <c r="EG30" s="18" t="str">
        <f>IFERROR(VLOOKUP($AV30,クラス・種目リスト!$A$2:$AF$48,28,FALSE),"-")</f>
        <v>-</v>
      </c>
      <c r="EH30" s="18" t="str">
        <f>IFERROR(VLOOKUP($AV30,クラス・種目リスト!$A$2:$AF$48,29,FALSE),"-")</f>
        <v>-</v>
      </c>
      <c r="EI30" s="18" t="str">
        <f>IFERROR(VLOOKUP($AV30,クラス・種目リスト!$A$2:$AF$48,30,FALSE),"-")</f>
        <v>-</v>
      </c>
      <c r="EJ30" s="18" t="str">
        <f>IFERROR(VLOOKUP($AV30,クラス・種目リスト!$A$2:$AF$48,31,FALSE),"-")</f>
        <v>-</v>
      </c>
      <c r="EK30" s="18" t="str">
        <f>IFERROR(VLOOKUP($AV30,クラス・種目リスト!$A$2:$AF$48,32,FALSE),"-")</f>
        <v>-</v>
      </c>
      <c r="EL30" s="18"/>
      <c r="EM30" s="18"/>
      <c r="EN30" s="18"/>
      <c r="EO30" s="18"/>
      <c r="EP30" s="18"/>
      <c r="ER30" s="3">
        <f ca="1">IF(INDIRECT("O30")="-",0,COUNTA(INDIRECT("O30")))+IF(INDIRECT("Y30")="-",0,COUNTA(INDIRECT("Y30")))+IF(INDIRECT("AM30")="-",0,COUNTA(INDIRECT("AM30")))+IF(INDIRECT("AW30")="-",0,COUNTA(INDIRECT("AW30")))</f>
        <v>0</v>
      </c>
    </row>
    <row r="31" spans="1:148" ht="19.5" customHeight="1" x14ac:dyDescent="0.15">
      <c r="A31" s="211"/>
      <c r="B31" s="238" t="str">
        <f t="shared" si="10"/>
        <v/>
      </c>
      <c r="C31" s="218"/>
      <c r="D31" s="219"/>
      <c r="E31" s="220"/>
      <c r="F31" s="225"/>
      <c r="G31" s="226"/>
      <c r="H31" s="83"/>
      <c r="I31" s="203" t="str">
        <f t="shared" si="11"/>
        <v/>
      </c>
      <c r="J31" s="239" t="str">
        <f t="shared" si="12"/>
        <v/>
      </c>
      <c r="K31" s="78"/>
      <c r="L31" s="239" t="str">
        <f t="shared" si="13"/>
        <v/>
      </c>
      <c r="M31" s="93"/>
      <c r="N31" s="93"/>
      <c r="O31" s="90"/>
      <c r="P31" s="70"/>
      <c r="Q31" s="71"/>
      <c r="R31" s="70"/>
      <c r="S31" s="72"/>
      <c r="T31" s="70"/>
      <c r="U31" s="72"/>
      <c r="V31" s="206" t="str">
        <f t="shared" si="16"/>
        <v/>
      </c>
      <c r="W31" s="255"/>
      <c r="X31" s="31"/>
      <c r="Y31" s="90"/>
      <c r="Z31" s="70"/>
      <c r="AA31" s="71"/>
      <c r="AB31" s="73"/>
      <c r="AC31" s="72"/>
      <c r="AD31" s="74"/>
      <c r="AE31" s="72"/>
      <c r="AF31" s="206" t="str">
        <f t="shared" si="17"/>
        <v/>
      </c>
      <c r="AG31" s="206"/>
      <c r="AH31" s="95"/>
      <c r="AI31" s="19" t="str">
        <f t="shared" si="14"/>
        <v>-</v>
      </c>
      <c r="AJ31" s="234"/>
      <c r="AK31" s="22"/>
      <c r="AL31" s="93"/>
      <c r="AM31" s="90"/>
      <c r="AN31" s="70"/>
      <c r="AO31" s="71"/>
      <c r="AP31" s="73"/>
      <c r="AQ31" s="72"/>
      <c r="AR31" s="74"/>
      <c r="AS31" s="72"/>
      <c r="AT31" s="206" t="str">
        <f t="shared" si="18"/>
        <v/>
      </c>
      <c r="AU31" s="255"/>
      <c r="AV31" s="31"/>
      <c r="AW31" s="90"/>
      <c r="AX31" s="70"/>
      <c r="AY31" s="71"/>
      <c r="AZ31" s="73"/>
      <c r="BA31" s="72"/>
      <c r="BB31" s="74"/>
      <c r="BC31" s="72"/>
      <c r="BD31" s="205" t="str">
        <f t="shared" si="19"/>
        <v/>
      </c>
      <c r="BE31" s="206"/>
      <c r="BF31" s="95"/>
      <c r="BG31" s="19" t="str">
        <f t="shared" si="15"/>
        <v>-</v>
      </c>
      <c r="BH31" s="22"/>
      <c r="BI31" s="146"/>
      <c r="BJ31" s="34" t="str">
        <f t="shared" si="20"/>
        <v/>
      </c>
      <c r="BK31" s="53" t="str">
        <f>IFERROR(VLOOKUP($BJ31,クラス・種目リスト!$A$66:$E$81,3,FALSE),"-")</f>
        <v>-</v>
      </c>
      <c r="BL31" s="53" t="str">
        <f>IFERROR(VLOOKUP($BJ31,クラス・種目リスト!$A$66:$E$81,4,FALSE),"-")</f>
        <v>-</v>
      </c>
      <c r="BM31" s="53" t="str">
        <f>IFERROR(VLOOKUP($BJ31,クラス・種目リスト!$A$66:$E$81,5,FALSE),"-")</f>
        <v>-</v>
      </c>
      <c r="BN31" s="41"/>
      <c r="BO31" s="18" t="str">
        <f>IFERROR(VLOOKUP($N31,クラス・種目リスト!$A$2:$AF$48,3,FALSE),"-")</f>
        <v>-</v>
      </c>
      <c r="BP31" s="18" t="str">
        <f>IFERROR(VLOOKUP($N31,クラス・種目リスト!$A$2:$AF$48,4,FALSE),"-")</f>
        <v>-</v>
      </c>
      <c r="BQ31" s="18" t="str">
        <f>IFERROR(VLOOKUP($N31,クラス・種目リスト!$A$2:$AF$48,5,FALSE),"-")</f>
        <v>-</v>
      </c>
      <c r="BR31" s="18" t="str">
        <f>IFERROR(VLOOKUP($N31,クラス・種目リスト!$A$2:$AF$48,6,FALSE),"-")</f>
        <v>-</v>
      </c>
      <c r="BS31" s="18" t="str">
        <f>IFERROR(VLOOKUP($N31,クラス・種目リスト!$A$2:$AF$48,7,FALSE),"-")</f>
        <v>-</v>
      </c>
      <c r="BT31" s="18" t="str">
        <f>IFERROR(VLOOKUP($N31,クラス・種目リスト!$A$2:$AF$48,8,FALSE),"-")</f>
        <v>-</v>
      </c>
      <c r="BU31" s="18" t="str">
        <f>IFERROR(VLOOKUP($N31,クラス・種目リスト!$A$2:$AF$48,9,FALSE),"-")</f>
        <v>-</v>
      </c>
      <c r="BV31" s="18" t="str">
        <f>IFERROR(VLOOKUP($N31,クラス・種目リスト!$A$2:$AF$48,10,FALSE),"-")</f>
        <v>-</v>
      </c>
      <c r="BW31" s="18" t="str">
        <f>IFERROR(VLOOKUP($N31,クラス・種目リスト!$A$2:$AF$48,11,FALSE),"-")</f>
        <v>-</v>
      </c>
      <c r="BX31" s="18" t="str">
        <f>IFERROR(VLOOKUP($N31,クラス・種目リスト!$A$2:$AF$48,12,FALSE),"-")</f>
        <v>-</v>
      </c>
      <c r="BY31" s="18" t="str">
        <f>IFERROR(VLOOKUP($N31,クラス・種目リスト!$A$2:$AF$48,13,FALSE),"-")</f>
        <v>-</v>
      </c>
      <c r="BZ31" s="18" t="str">
        <f>IFERROR(VLOOKUP($N31,クラス・種目リスト!$A$2:$AF$48,14,FALSE),"-")</f>
        <v>-</v>
      </c>
      <c r="CA31" s="18" t="str">
        <f>IFERROR(VLOOKUP($N31,クラス・種目リスト!$A$2:$AF$48,15,FALSE),"-")</f>
        <v>-</v>
      </c>
      <c r="CB31" s="18" t="str">
        <f>IFERROR(VLOOKUP($N31,クラス・種目リスト!$A$2:$AF$48,16,FALSE),"-")</f>
        <v>-</v>
      </c>
      <c r="CC31" s="18" t="str">
        <f>IFERROR(VLOOKUP($N31,クラス・種目リスト!$A$2:$AF$48,17,FALSE),"-")</f>
        <v>-</v>
      </c>
      <c r="CD31" s="18"/>
      <c r="CE31" s="18"/>
      <c r="CF31" s="18"/>
      <c r="CG31" s="18"/>
      <c r="CH31" s="18"/>
      <c r="CI31" s="18" t="str">
        <f>IFERROR(VLOOKUP($X31,クラス・種目リスト!$A$2:$AF$48,3,FALSE),"-")</f>
        <v>-</v>
      </c>
      <c r="CJ31" s="18" t="str">
        <f>IFERROR(VLOOKUP($X31,クラス・種目リスト!$A$2:$AF$48,4,FALSE),"-")</f>
        <v>-</v>
      </c>
      <c r="CK31" s="18" t="str">
        <f>IFERROR(VLOOKUP($X31,クラス・種目リスト!$A$2:$AF$48,5,FALSE),"-")</f>
        <v>-</v>
      </c>
      <c r="CL31" s="18" t="str">
        <f>IFERROR(VLOOKUP($X31,クラス・種目リスト!$A$2:$AF$48,6,FALSE),"-")</f>
        <v>-</v>
      </c>
      <c r="CM31" s="18" t="str">
        <f>IFERROR(VLOOKUP($X31,クラス・種目リスト!$A$2:$AF$48,7,FALSE),"-")</f>
        <v>-</v>
      </c>
      <c r="CN31" s="18" t="str">
        <f>IFERROR(VLOOKUP($X31,クラス・種目リスト!$A$2:$AF$48,8,FALSE),"-")</f>
        <v>-</v>
      </c>
      <c r="CO31" s="18" t="str">
        <f>IFERROR(VLOOKUP($X31,クラス・種目リスト!$A$2:$AF$48,9,FALSE),"-")</f>
        <v>-</v>
      </c>
      <c r="CP31" s="18" t="str">
        <f>IFERROR(VLOOKUP($X31,クラス・種目リスト!$A$2:$AF$48,10,FALSE),"-")</f>
        <v>-</v>
      </c>
      <c r="CQ31" s="18" t="str">
        <f>IFERROR(VLOOKUP($X31,クラス・種目リスト!$A$2:$AF$48,11,FALSE),"-")</f>
        <v>-</v>
      </c>
      <c r="CR31" s="18" t="str">
        <f>IFERROR(VLOOKUP($X31,クラス・種目リスト!$A$2:$AF$48,12,FALSE),"-")</f>
        <v>-</v>
      </c>
      <c r="CS31" s="18" t="str">
        <f>IFERROR(VLOOKUP($X31,クラス・種目リスト!$A$2:$AF$48,13,FALSE),"-")</f>
        <v>-</v>
      </c>
      <c r="CT31" s="18" t="str">
        <f>IFERROR(VLOOKUP($X31,クラス・種目リスト!$A$2:$AF$48,14,FALSE),"-")</f>
        <v>-</v>
      </c>
      <c r="CU31" s="18" t="str">
        <f>IFERROR(VLOOKUP($X31,クラス・種目リスト!$A$2:$AF$48,15,FALSE),"-")</f>
        <v>-</v>
      </c>
      <c r="CV31" s="18" t="str">
        <f>IFERROR(VLOOKUP($X31,クラス・種目リスト!$A$2:$AF$48,16,FALSE),"-")</f>
        <v>-</v>
      </c>
      <c r="CW31" s="18" t="str">
        <f>IFERROR(VLOOKUP($X31,クラス・種目リスト!$A$2:$AF$48,17,FALSE),"-")</f>
        <v>-</v>
      </c>
      <c r="CX31" s="18"/>
      <c r="CY31" s="18"/>
      <c r="CZ31" s="18"/>
      <c r="DA31" s="18"/>
      <c r="DB31" s="18"/>
      <c r="DC31" s="18" t="str">
        <f>IFERROR(VLOOKUP($AL31,クラス・種目リスト!$A$2:$AF$48,18,FALSE),"-")</f>
        <v>-</v>
      </c>
      <c r="DD31" s="18" t="str">
        <f>IFERROR(VLOOKUP($AL31,クラス・種目リスト!$A$2:$AF$48,19,FALSE),"-")</f>
        <v>-</v>
      </c>
      <c r="DE31" s="18" t="str">
        <f>IFERROR(VLOOKUP($AL31,クラス・種目リスト!$A$2:$AF$48,20,FALSE),"-")</f>
        <v>-</v>
      </c>
      <c r="DF31" s="18" t="str">
        <f>IFERROR(VLOOKUP($AL31,クラス・種目リスト!$A$2:$AF$48,21,FALSE),"-")</f>
        <v>-</v>
      </c>
      <c r="DG31" s="18" t="str">
        <f>IFERROR(VLOOKUP($AL31,クラス・種目リスト!$A$2:$AF$48,22,FALSE),"-")</f>
        <v>-</v>
      </c>
      <c r="DH31" s="18" t="str">
        <f>IFERROR(VLOOKUP($AL31,クラス・種目リスト!$A$2:$AF$48,23,FALSE),"-")</f>
        <v>-</v>
      </c>
      <c r="DI31" s="18" t="str">
        <f>IFERROR(VLOOKUP($AL31,クラス・種目リスト!$A$2:$AF$48,24,FALSE),"-")</f>
        <v>-</v>
      </c>
      <c r="DJ31" s="18" t="str">
        <f>IFERROR(VLOOKUP($AL31,クラス・種目リスト!$A$2:$AF$48,25,FALSE),"-")</f>
        <v>-</v>
      </c>
      <c r="DK31" s="18" t="str">
        <f>IFERROR(VLOOKUP($AL31,クラス・種目リスト!$A$2:$AF$48,26,FALSE),"-")</f>
        <v>-</v>
      </c>
      <c r="DL31" s="18" t="str">
        <f>IFERROR(VLOOKUP($AL31,クラス・種目リスト!$A$2:$AF$48,27,FALSE),"-")</f>
        <v>-</v>
      </c>
      <c r="DM31" s="18" t="str">
        <f>IFERROR(VLOOKUP($AL31,クラス・種目リスト!$A$2:$AF$48,28,FALSE),"-")</f>
        <v>-</v>
      </c>
      <c r="DN31" s="18" t="str">
        <f>IFERROR(VLOOKUP($AL31,クラス・種目リスト!$A$2:$AF$48,29,FALSE),"-")</f>
        <v>-</v>
      </c>
      <c r="DO31" s="18" t="str">
        <f>IFERROR(VLOOKUP($AL31,クラス・種目リスト!$A$2:$AF$48,30,FALSE),"-")</f>
        <v>-</v>
      </c>
      <c r="DP31" s="18" t="str">
        <f>IFERROR(VLOOKUP($AL31,クラス・種目リスト!$A$2:$AF$48,31,FALSE),"-")</f>
        <v>-</v>
      </c>
      <c r="DQ31" s="18" t="str">
        <f>IFERROR(VLOOKUP($AL31,クラス・種目リスト!$A$2:$AF$48,32,FALSE),"-")</f>
        <v>-</v>
      </c>
      <c r="DW31" s="18" t="str">
        <f>IFERROR(VLOOKUP($AV31,クラス・種目リスト!$A$2:$AF$48,18,FALSE),"-")</f>
        <v>-</v>
      </c>
      <c r="DX31" s="18" t="str">
        <f>IFERROR(VLOOKUP($AV31,クラス・種目リスト!$A$2:$AF$48,19,FALSE),"-")</f>
        <v>-</v>
      </c>
      <c r="DY31" s="18" t="str">
        <f>IFERROR(VLOOKUP($AV31,クラス・種目リスト!$A$2:$AF$48,20,FALSE),"-")</f>
        <v>-</v>
      </c>
      <c r="DZ31" s="18" t="str">
        <f>IFERROR(VLOOKUP($AV31,クラス・種目リスト!$A$2:$AF$48,21,FALSE),"-")</f>
        <v>-</v>
      </c>
      <c r="EA31" s="18" t="str">
        <f>IFERROR(VLOOKUP($AV31,クラス・種目リスト!$A$2:$AF$48,22,FALSE),"-")</f>
        <v>-</v>
      </c>
      <c r="EB31" s="18" t="str">
        <f>IFERROR(VLOOKUP($AV31,クラス・種目リスト!$A$2:$AF$48,23,FALSE),"-")</f>
        <v>-</v>
      </c>
      <c r="EC31" s="18" t="str">
        <f>IFERROR(VLOOKUP($AV31,クラス・種目リスト!$A$2:$AF$48,24,FALSE),"-")</f>
        <v>-</v>
      </c>
      <c r="ED31" s="18" t="str">
        <f>IFERROR(VLOOKUP($AV31,クラス・種目リスト!$A$2:$AF$48,25,FALSE),"-")</f>
        <v>-</v>
      </c>
      <c r="EE31" s="18" t="str">
        <f>IFERROR(VLOOKUP($AV31,クラス・種目リスト!$A$2:$AF$48,26,FALSE),"-")</f>
        <v>-</v>
      </c>
      <c r="EF31" s="18" t="str">
        <f>IFERROR(VLOOKUP($AV31,クラス・種目リスト!$A$2:$AF$48,27,FALSE),"-")</f>
        <v>-</v>
      </c>
      <c r="EG31" s="18" t="str">
        <f>IFERROR(VLOOKUP($AV31,クラス・種目リスト!$A$2:$AF$48,28,FALSE),"-")</f>
        <v>-</v>
      </c>
      <c r="EH31" s="18" t="str">
        <f>IFERROR(VLOOKUP($AV31,クラス・種目リスト!$A$2:$AF$48,29,FALSE),"-")</f>
        <v>-</v>
      </c>
      <c r="EI31" s="18" t="str">
        <f>IFERROR(VLOOKUP($AV31,クラス・種目リスト!$A$2:$AF$48,30,FALSE),"-")</f>
        <v>-</v>
      </c>
      <c r="EJ31" s="18" t="str">
        <f>IFERROR(VLOOKUP($AV31,クラス・種目リスト!$A$2:$AF$48,31,FALSE),"-")</f>
        <v>-</v>
      </c>
      <c r="EK31" s="18" t="str">
        <f>IFERROR(VLOOKUP($AV31,クラス・種目リスト!$A$2:$AF$48,32,FALSE),"-")</f>
        <v>-</v>
      </c>
      <c r="EL31" s="18"/>
      <c r="EM31" s="18"/>
      <c r="EN31" s="18"/>
      <c r="EO31" s="18"/>
      <c r="EP31" s="18"/>
      <c r="ER31" s="3">
        <f ca="1">IF(INDIRECT("O31")="-",0,COUNTA(INDIRECT("O31")))+IF(INDIRECT("Y31")="-",0,COUNTA(INDIRECT("Y31")))+IF(INDIRECT("AM31")="-",0,COUNTA(INDIRECT("AM31")))+IF(INDIRECT("AW31")="-",0,COUNTA(INDIRECT("AW31")))</f>
        <v>0</v>
      </c>
    </row>
    <row r="32" spans="1:148" ht="19.5" customHeight="1" x14ac:dyDescent="0.15">
      <c r="A32" s="211"/>
      <c r="B32" s="238" t="str">
        <f t="shared" si="10"/>
        <v/>
      </c>
      <c r="C32" s="218"/>
      <c r="D32" s="223"/>
      <c r="E32" s="224"/>
      <c r="F32" s="225"/>
      <c r="G32" s="226"/>
      <c r="H32" s="83"/>
      <c r="I32" s="203" t="str">
        <f t="shared" si="11"/>
        <v/>
      </c>
      <c r="J32" s="239" t="str">
        <f t="shared" si="12"/>
        <v/>
      </c>
      <c r="K32" s="78"/>
      <c r="L32" s="239" t="str">
        <f t="shared" si="13"/>
        <v/>
      </c>
      <c r="M32" s="93"/>
      <c r="N32" s="93"/>
      <c r="O32" s="90"/>
      <c r="P32" s="70"/>
      <c r="Q32" s="71"/>
      <c r="R32" s="70"/>
      <c r="S32" s="72"/>
      <c r="T32" s="70"/>
      <c r="U32" s="72"/>
      <c r="V32" s="206" t="str">
        <f t="shared" si="16"/>
        <v/>
      </c>
      <c r="W32" s="255"/>
      <c r="X32" s="31"/>
      <c r="Y32" s="90"/>
      <c r="Z32" s="70"/>
      <c r="AA32" s="71"/>
      <c r="AB32" s="73"/>
      <c r="AC32" s="72"/>
      <c r="AD32" s="74"/>
      <c r="AE32" s="72"/>
      <c r="AF32" s="206" t="str">
        <f t="shared" si="17"/>
        <v/>
      </c>
      <c r="AG32" s="206"/>
      <c r="AH32" s="95"/>
      <c r="AI32" s="19" t="str">
        <f t="shared" si="14"/>
        <v>-</v>
      </c>
      <c r="AJ32" s="234"/>
      <c r="AK32" s="22"/>
      <c r="AL32" s="93"/>
      <c r="AM32" s="90"/>
      <c r="AN32" s="70"/>
      <c r="AO32" s="71"/>
      <c r="AP32" s="73"/>
      <c r="AQ32" s="72"/>
      <c r="AR32" s="74"/>
      <c r="AS32" s="72"/>
      <c r="AT32" s="206" t="str">
        <f t="shared" si="18"/>
        <v/>
      </c>
      <c r="AU32" s="255"/>
      <c r="AV32" s="31"/>
      <c r="AW32" s="90"/>
      <c r="AX32" s="70"/>
      <c r="AY32" s="71"/>
      <c r="AZ32" s="73"/>
      <c r="BA32" s="72"/>
      <c r="BB32" s="74"/>
      <c r="BC32" s="72"/>
      <c r="BD32" s="205" t="str">
        <f t="shared" si="19"/>
        <v/>
      </c>
      <c r="BE32" s="206"/>
      <c r="BF32" s="95"/>
      <c r="BG32" s="19" t="str">
        <f t="shared" si="15"/>
        <v>-</v>
      </c>
      <c r="BH32" s="22"/>
      <c r="BI32" s="146"/>
      <c r="BJ32" s="34" t="str">
        <f t="shared" si="20"/>
        <v/>
      </c>
      <c r="BK32" s="53" t="str">
        <f>IFERROR(VLOOKUP($BJ32,クラス・種目リスト!$A$66:$E$81,3,FALSE),"-")</f>
        <v>-</v>
      </c>
      <c r="BL32" s="53" t="str">
        <f>IFERROR(VLOOKUP($BJ32,クラス・種目リスト!$A$66:$E$81,4,FALSE),"-")</f>
        <v>-</v>
      </c>
      <c r="BM32" s="53" t="str">
        <f>IFERROR(VLOOKUP($BJ32,クラス・種目リスト!$A$66:$E$81,5,FALSE),"-")</f>
        <v>-</v>
      </c>
      <c r="BN32" s="41"/>
      <c r="BO32" s="18" t="str">
        <f>IFERROR(VLOOKUP($N32,クラス・種目リスト!$A$2:$AF$48,3,FALSE),"-")</f>
        <v>-</v>
      </c>
      <c r="BP32" s="18" t="str">
        <f>IFERROR(VLOOKUP($N32,クラス・種目リスト!$A$2:$AF$48,4,FALSE),"-")</f>
        <v>-</v>
      </c>
      <c r="BQ32" s="18" t="str">
        <f>IFERROR(VLOOKUP($N32,クラス・種目リスト!$A$2:$AF$48,5,FALSE),"-")</f>
        <v>-</v>
      </c>
      <c r="BR32" s="18" t="str">
        <f>IFERROR(VLOOKUP($N32,クラス・種目リスト!$A$2:$AF$48,6,FALSE),"-")</f>
        <v>-</v>
      </c>
      <c r="BS32" s="18" t="str">
        <f>IFERROR(VLOOKUP($N32,クラス・種目リスト!$A$2:$AF$48,7,FALSE),"-")</f>
        <v>-</v>
      </c>
      <c r="BT32" s="18" t="str">
        <f>IFERROR(VLOOKUP($N32,クラス・種目リスト!$A$2:$AF$48,8,FALSE),"-")</f>
        <v>-</v>
      </c>
      <c r="BU32" s="18" t="str">
        <f>IFERROR(VLOOKUP($N32,クラス・種目リスト!$A$2:$AF$48,9,FALSE),"-")</f>
        <v>-</v>
      </c>
      <c r="BV32" s="18" t="str">
        <f>IFERROR(VLOOKUP($N32,クラス・種目リスト!$A$2:$AF$48,10,FALSE),"-")</f>
        <v>-</v>
      </c>
      <c r="BW32" s="18" t="str">
        <f>IFERROR(VLOOKUP($N32,クラス・種目リスト!$A$2:$AF$48,11,FALSE),"-")</f>
        <v>-</v>
      </c>
      <c r="BX32" s="18" t="str">
        <f>IFERROR(VLOOKUP($N32,クラス・種目リスト!$A$2:$AF$48,12,FALSE),"-")</f>
        <v>-</v>
      </c>
      <c r="BY32" s="18" t="str">
        <f>IFERROR(VLOOKUP($N32,クラス・種目リスト!$A$2:$AF$48,13,FALSE),"-")</f>
        <v>-</v>
      </c>
      <c r="BZ32" s="18" t="str">
        <f>IFERROR(VLOOKUP($N32,クラス・種目リスト!$A$2:$AF$48,14,FALSE),"-")</f>
        <v>-</v>
      </c>
      <c r="CA32" s="18" t="str">
        <f>IFERROR(VLOOKUP($N32,クラス・種目リスト!$A$2:$AF$48,15,FALSE),"-")</f>
        <v>-</v>
      </c>
      <c r="CB32" s="18" t="str">
        <f>IFERROR(VLOOKUP($N32,クラス・種目リスト!$A$2:$AF$48,16,FALSE),"-")</f>
        <v>-</v>
      </c>
      <c r="CC32" s="18" t="str">
        <f>IFERROR(VLOOKUP($N32,クラス・種目リスト!$A$2:$AF$48,17,FALSE),"-")</f>
        <v>-</v>
      </c>
      <c r="CD32" s="18"/>
      <c r="CE32" s="18"/>
      <c r="CF32" s="18"/>
      <c r="CG32" s="18"/>
      <c r="CH32" s="18"/>
      <c r="CI32" s="18" t="str">
        <f>IFERROR(VLOOKUP($X32,クラス・種目リスト!$A$2:$AF$48,3,FALSE),"-")</f>
        <v>-</v>
      </c>
      <c r="CJ32" s="18" t="str">
        <f>IFERROR(VLOOKUP($X32,クラス・種目リスト!$A$2:$AF$48,4,FALSE),"-")</f>
        <v>-</v>
      </c>
      <c r="CK32" s="18" t="str">
        <f>IFERROR(VLOOKUP($X32,クラス・種目リスト!$A$2:$AF$48,5,FALSE),"-")</f>
        <v>-</v>
      </c>
      <c r="CL32" s="18" t="str">
        <f>IFERROR(VLOOKUP($X32,クラス・種目リスト!$A$2:$AF$48,6,FALSE),"-")</f>
        <v>-</v>
      </c>
      <c r="CM32" s="18" t="str">
        <f>IFERROR(VLOOKUP($X32,クラス・種目リスト!$A$2:$AF$48,7,FALSE),"-")</f>
        <v>-</v>
      </c>
      <c r="CN32" s="18" t="str">
        <f>IFERROR(VLOOKUP($X32,クラス・種目リスト!$A$2:$AF$48,8,FALSE),"-")</f>
        <v>-</v>
      </c>
      <c r="CO32" s="18" t="str">
        <f>IFERROR(VLOOKUP($X32,クラス・種目リスト!$A$2:$AF$48,9,FALSE),"-")</f>
        <v>-</v>
      </c>
      <c r="CP32" s="18" t="str">
        <f>IFERROR(VLOOKUP($X32,クラス・種目リスト!$A$2:$AF$48,10,FALSE),"-")</f>
        <v>-</v>
      </c>
      <c r="CQ32" s="18" t="str">
        <f>IFERROR(VLOOKUP($X32,クラス・種目リスト!$A$2:$AF$48,11,FALSE),"-")</f>
        <v>-</v>
      </c>
      <c r="CR32" s="18" t="str">
        <f>IFERROR(VLOOKUP($X32,クラス・種目リスト!$A$2:$AF$48,12,FALSE),"-")</f>
        <v>-</v>
      </c>
      <c r="CS32" s="18" t="str">
        <f>IFERROR(VLOOKUP($X32,クラス・種目リスト!$A$2:$AF$48,13,FALSE),"-")</f>
        <v>-</v>
      </c>
      <c r="CT32" s="18" t="str">
        <f>IFERROR(VLOOKUP($X32,クラス・種目リスト!$A$2:$AF$48,14,FALSE),"-")</f>
        <v>-</v>
      </c>
      <c r="CU32" s="18" t="str">
        <f>IFERROR(VLOOKUP($X32,クラス・種目リスト!$A$2:$AF$48,15,FALSE),"-")</f>
        <v>-</v>
      </c>
      <c r="CV32" s="18" t="str">
        <f>IFERROR(VLOOKUP($X32,クラス・種目リスト!$A$2:$AF$48,16,FALSE),"-")</f>
        <v>-</v>
      </c>
      <c r="CW32" s="18" t="str">
        <f>IFERROR(VLOOKUP($X32,クラス・種目リスト!$A$2:$AF$48,17,FALSE),"-")</f>
        <v>-</v>
      </c>
      <c r="CX32" s="18"/>
      <c r="CY32" s="18"/>
      <c r="CZ32" s="18"/>
      <c r="DA32" s="18"/>
      <c r="DB32" s="18"/>
      <c r="DC32" s="18" t="str">
        <f>IFERROR(VLOOKUP($AL32,クラス・種目リスト!$A$2:$AF$48,18,FALSE),"-")</f>
        <v>-</v>
      </c>
      <c r="DD32" s="18" t="str">
        <f>IFERROR(VLOOKUP($AL32,クラス・種目リスト!$A$2:$AF$48,19,FALSE),"-")</f>
        <v>-</v>
      </c>
      <c r="DE32" s="18" t="str">
        <f>IFERROR(VLOOKUP($AL32,クラス・種目リスト!$A$2:$AF$48,20,FALSE),"-")</f>
        <v>-</v>
      </c>
      <c r="DF32" s="18" t="str">
        <f>IFERROR(VLOOKUP($AL32,クラス・種目リスト!$A$2:$AF$48,21,FALSE),"-")</f>
        <v>-</v>
      </c>
      <c r="DG32" s="18" t="str">
        <f>IFERROR(VLOOKUP($AL32,クラス・種目リスト!$A$2:$AF$48,22,FALSE),"-")</f>
        <v>-</v>
      </c>
      <c r="DH32" s="18" t="str">
        <f>IFERROR(VLOOKUP($AL32,クラス・種目リスト!$A$2:$AF$48,23,FALSE),"-")</f>
        <v>-</v>
      </c>
      <c r="DI32" s="18" t="str">
        <f>IFERROR(VLOOKUP($AL32,クラス・種目リスト!$A$2:$AF$48,24,FALSE),"-")</f>
        <v>-</v>
      </c>
      <c r="DJ32" s="18" t="str">
        <f>IFERROR(VLOOKUP($AL32,クラス・種目リスト!$A$2:$AF$48,25,FALSE),"-")</f>
        <v>-</v>
      </c>
      <c r="DK32" s="18" t="str">
        <f>IFERROR(VLOOKUP($AL32,クラス・種目リスト!$A$2:$AF$48,26,FALSE),"-")</f>
        <v>-</v>
      </c>
      <c r="DL32" s="18" t="str">
        <f>IFERROR(VLOOKUP($AL32,クラス・種目リスト!$A$2:$AF$48,27,FALSE),"-")</f>
        <v>-</v>
      </c>
      <c r="DM32" s="18" t="str">
        <f>IFERROR(VLOOKUP($AL32,クラス・種目リスト!$A$2:$AF$48,28,FALSE),"-")</f>
        <v>-</v>
      </c>
      <c r="DN32" s="18" t="str">
        <f>IFERROR(VLOOKUP($AL32,クラス・種目リスト!$A$2:$AF$48,29,FALSE),"-")</f>
        <v>-</v>
      </c>
      <c r="DO32" s="18" t="str">
        <f>IFERROR(VLOOKUP($AL32,クラス・種目リスト!$A$2:$AF$48,30,FALSE),"-")</f>
        <v>-</v>
      </c>
      <c r="DP32" s="18" t="str">
        <f>IFERROR(VLOOKUP($AL32,クラス・種目リスト!$A$2:$AF$48,31,FALSE),"-")</f>
        <v>-</v>
      </c>
      <c r="DQ32" s="18" t="str">
        <f>IFERROR(VLOOKUP($AL32,クラス・種目リスト!$A$2:$AF$48,32,FALSE),"-")</f>
        <v>-</v>
      </c>
      <c r="DW32" s="18" t="str">
        <f>IFERROR(VLOOKUP($AV32,クラス・種目リスト!$A$2:$AF$48,18,FALSE),"-")</f>
        <v>-</v>
      </c>
      <c r="DX32" s="18" t="str">
        <f>IFERROR(VLOOKUP($AV32,クラス・種目リスト!$A$2:$AF$48,19,FALSE),"-")</f>
        <v>-</v>
      </c>
      <c r="DY32" s="18" t="str">
        <f>IFERROR(VLOOKUP($AV32,クラス・種目リスト!$A$2:$AF$48,20,FALSE),"-")</f>
        <v>-</v>
      </c>
      <c r="DZ32" s="18" t="str">
        <f>IFERROR(VLOOKUP($AV32,クラス・種目リスト!$A$2:$AF$48,21,FALSE),"-")</f>
        <v>-</v>
      </c>
      <c r="EA32" s="18" t="str">
        <f>IFERROR(VLOOKUP($AV32,クラス・種目リスト!$A$2:$AF$48,22,FALSE),"-")</f>
        <v>-</v>
      </c>
      <c r="EB32" s="18" t="str">
        <f>IFERROR(VLOOKUP($AV32,クラス・種目リスト!$A$2:$AF$48,23,FALSE),"-")</f>
        <v>-</v>
      </c>
      <c r="EC32" s="18" t="str">
        <f>IFERROR(VLOOKUP($AV32,クラス・種目リスト!$A$2:$AF$48,24,FALSE),"-")</f>
        <v>-</v>
      </c>
      <c r="ED32" s="18" t="str">
        <f>IFERROR(VLOOKUP($AV32,クラス・種目リスト!$A$2:$AF$48,25,FALSE),"-")</f>
        <v>-</v>
      </c>
      <c r="EE32" s="18" t="str">
        <f>IFERROR(VLOOKUP($AV32,クラス・種目リスト!$A$2:$AF$48,26,FALSE),"-")</f>
        <v>-</v>
      </c>
      <c r="EF32" s="18" t="str">
        <f>IFERROR(VLOOKUP($AV32,クラス・種目リスト!$A$2:$AF$48,27,FALSE),"-")</f>
        <v>-</v>
      </c>
      <c r="EG32" s="18" t="str">
        <f>IFERROR(VLOOKUP($AV32,クラス・種目リスト!$A$2:$AF$48,28,FALSE),"-")</f>
        <v>-</v>
      </c>
      <c r="EH32" s="18" t="str">
        <f>IFERROR(VLOOKUP($AV32,クラス・種目リスト!$A$2:$AF$48,29,FALSE),"-")</f>
        <v>-</v>
      </c>
      <c r="EI32" s="18" t="str">
        <f>IFERROR(VLOOKUP($AV32,クラス・種目リスト!$A$2:$AF$48,30,FALSE),"-")</f>
        <v>-</v>
      </c>
      <c r="EJ32" s="18" t="str">
        <f>IFERROR(VLOOKUP($AV32,クラス・種目リスト!$A$2:$AF$48,31,FALSE),"-")</f>
        <v>-</v>
      </c>
      <c r="EK32" s="18" t="str">
        <f>IFERROR(VLOOKUP($AV32,クラス・種目リスト!$A$2:$AF$48,32,FALSE),"-")</f>
        <v>-</v>
      </c>
      <c r="EL32" s="18"/>
      <c r="EM32" s="18"/>
      <c r="EN32" s="18"/>
      <c r="EO32" s="18"/>
      <c r="EP32" s="18"/>
      <c r="ER32" s="3">
        <f ca="1">IF(INDIRECT("O32")="-",0,COUNTA(INDIRECT("O32")))+IF(INDIRECT("Y32")="-",0,COUNTA(INDIRECT("Y32")))+IF(INDIRECT("AM32")="-",0,COUNTA(INDIRECT("AM32")))+IF(INDIRECT("AW32")="-",0,COUNTA(INDIRECT("AW32")))</f>
        <v>0</v>
      </c>
    </row>
    <row r="33" spans="1:148" ht="19.5" customHeight="1" x14ac:dyDescent="0.15">
      <c r="A33" s="211"/>
      <c r="B33" s="238" t="str">
        <f t="shared" si="10"/>
        <v/>
      </c>
      <c r="C33" s="218"/>
      <c r="D33" s="219"/>
      <c r="E33" s="220"/>
      <c r="F33" s="221"/>
      <c r="G33" s="222"/>
      <c r="H33" s="25"/>
      <c r="I33" s="203" t="str">
        <f t="shared" si="11"/>
        <v/>
      </c>
      <c r="J33" s="239" t="str">
        <f t="shared" si="12"/>
        <v/>
      </c>
      <c r="K33" s="78"/>
      <c r="L33" s="239" t="str">
        <f t="shared" si="13"/>
        <v/>
      </c>
      <c r="M33" s="93"/>
      <c r="N33" s="93"/>
      <c r="O33" s="90"/>
      <c r="P33" s="70"/>
      <c r="Q33" s="71"/>
      <c r="R33" s="70"/>
      <c r="S33" s="72"/>
      <c r="T33" s="70"/>
      <c r="U33" s="72"/>
      <c r="V33" s="206" t="str">
        <f t="shared" si="16"/>
        <v/>
      </c>
      <c r="W33" s="255"/>
      <c r="X33" s="31"/>
      <c r="Y33" s="90"/>
      <c r="Z33" s="70"/>
      <c r="AA33" s="71"/>
      <c r="AB33" s="73"/>
      <c r="AC33" s="72"/>
      <c r="AD33" s="74"/>
      <c r="AE33" s="72"/>
      <c r="AF33" s="206" t="str">
        <f t="shared" si="17"/>
        <v/>
      </c>
      <c r="AG33" s="206"/>
      <c r="AH33" s="95"/>
      <c r="AI33" s="19" t="str">
        <f t="shared" si="14"/>
        <v>-</v>
      </c>
      <c r="AJ33" s="234"/>
      <c r="AK33" s="22"/>
      <c r="AL33" s="93"/>
      <c r="AM33" s="90"/>
      <c r="AN33" s="70"/>
      <c r="AO33" s="71"/>
      <c r="AP33" s="73"/>
      <c r="AQ33" s="72"/>
      <c r="AR33" s="74"/>
      <c r="AS33" s="72"/>
      <c r="AT33" s="206" t="str">
        <f t="shared" si="18"/>
        <v/>
      </c>
      <c r="AU33" s="255"/>
      <c r="AV33" s="31"/>
      <c r="AW33" s="90"/>
      <c r="AX33" s="70"/>
      <c r="AY33" s="71"/>
      <c r="AZ33" s="73"/>
      <c r="BA33" s="72"/>
      <c r="BB33" s="74"/>
      <c r="BC33" s="72"/>
      <c r="BD33" s="205" t="str">
        <f t="shared" si="19"/>
        <v/>
      </c>
      <c r="BE33" s="206"/>
      <c r="BF33" s="95"/>
      <c r="BG33" s="19" t="str">
        <f t="shared" si="15"/>
        <v>-</v>
      </c>
      <c r="BH33" s="22"/>
      <c r="BI33" s="146"/>
      <c r="BJ33" s="34" t="str">
        <f t="shared" si="20"/>
        <v/>
      </c>
      <c r="BK33" s="53" t="str">
        <f>IFERROR(VLOOKUP($BJ33,クラス・種目リスト!$A$66:$E$81,3,FALSE),"-")</f>
        <v>-</v>
      </c>
      <c r="BL33" s="53" t="str">
        <f>IFERROR(VLOOKUP($BJ33,クラス・種目リスト!$A$66:$E$81,4,FALSE),"-")</f>
        <v>-</v>
      </c>
      <c r="BM33" s="53" t="str">
        <f>IFERROR(VLOOKUP($BJ33,クラス・種目リスト!$A$66:$E$81,5,FALSE),"-")</f>
        <v>-</v>
      </c>
      <c r="BN33" s="41"/>
      <c r="BO33" s="18" t="str">
        <f>IFERROR(VLOOKUP($N33,クラス・種目リスト!$A$2:$AF$48,3,FALSE),"-")</f>
        <v>-</v>
      </c>
      <c r="BP33" s="18" t="str">
        <f>IFERROR(VLOOKUP($N33,クラス・種目リスト!$A$2:$AF$48,4,FALSE),"-")</f>
        <v>-</v>
      </c>
      <c r="BQ33" s="18" t="str">
        <f>IFERROR(VLOOKUP($N33,クラス・種目リスト!$A$2:$AF$48,5,FALSE),"-")</f>
        <v>-</v>
      </c>
      <c r="BR33" s="18" t="str">
        <f>IFERROR(VLOOKUP($N33,クラス・種目リスト!$A$2:$AF$48,6,FALSE),"-")</f>
        <v>-</v>
      </c>
      <c r="BS33" s="18" t="str">
        <f>IFERROR(VLOOKUP($N33,クラス・種目リスト!$A$2:$AF$48,7,FALSE),"-")</f>
        <v>-</v>
      </c>
      <c r="BT33" s="18" t="str">
        <f>IFERROR(VLOOKUP($N33,クラス・種目リスト!$A$2:$AF$48,8,FALSE),"-")</f>
        <v>-</v>
      </c>
      <c r="BU33" s="18" t="str">
        <f>IFERROR(VLOOKUP($N33,クラス・種目リスト!$A$2:$AF$48,9,FALSE),"-")</f>
        <v>-</v>
      </c>
      <c r="BV33" s="18" t="str">
        <f>IFERROR(VLOOKUP($N33,クラス・種目リスト!$A$2:$AF$48,10,FALSE),"-")</f>
        <v>-</v>
      </c>
      <c r="BW33" s="18" t="str">
        <f>IFERROR(VLOOKUP($N33,クラス・種目リスト!$A$2:$AF$48,11,FALSE),"-")</f>
        <v>-</v>
      </c>
      <c r="BX33" s="18" t="str">
        <f>IFERROR(VLOOKUP($N33,クラス・種目リスト!$A$2:$AF$48,12,FALSE),"-")</f>
        <v>-</v>
      </c>
      <c r="BY33" s="18" t="str">
        <f>IFERROR(VLOOKUP($N33,クラス・種目リスト!$A$2:$AF$48,13,FALSE),"-")</f>
        <v>-</v>
      </c>
      <c r="BZ33" s="18" t="str">
        <f>IFERROR(VLOOKUP($N33,クラス・種目リスト!$A$2:$AF$48,14,FALSE),"-")</f>
        <v>-</v>
      </c>
      <c r="CA33" s="18" t="str">
        <f>IFERROR(VLOOKUP($N33,クラス・種目リスト!$A$2:$AF$48,15,FALSE),"-")</f>
        <v>-</v>
      </c>
      <c r="CB33" s="18" t="str">
        <f>IFERROR(VLOOKUP($N33,クラス・種目リスト!$A$2:$AF$48,16,FALSE),"-")</f>
        <v>-</v>
      </c>
      <c r="CC33" s="18" t="str">
        <f>IFERROR(VLOOKUP($N33,クラス・種目リスト!$A$2:$AF$48,17,FALSE),"-")</f>
        <v>-</v>
      </c>
      <c r="CD33" s="18"/>
      <c r="CE33" s="18"/>
      <c r="CF33" s="18"/>
      <c r="CG33" s="18"/>
      <c r="CH33" s="18"/>
      <c r="CI33" s="18" t="str">
        <f>IFERROR(VLOOKUP($X33,クラス・種目リスト!$A$2:$AF$48,3,FALSE),"-")</f>
        <v>-</v>
      </c>
      <c r="CJ33" s="18" t="str">
        <f>IFERROR(VLOOKUP($X33,クラス・種目リスト!$A$2:$AF$48,4,FALSE),"-")</f>
        <v>-</v>
      </c>
      <c r="CK33" s="18" t="str">
        <f>IFERROR(VLOOKUP($X33,クラス・種目リスト!$A$2:$AF$48,5,FALSE),"-")</f>
        <v>-</v>
      </c>
      <c r="CL33" s="18" t="str">
        <f>IFERROR(VLOOKUP($X33,クラス・種目リスト!$A$2:$AF$48,6,FALSE),"-")</f>
        <v>-</v>
      </c>
      <c r="CM33" s="18" t="str">
        <f>IFERROR(VLOOKUP($X33,クラス・種目リスト!$A$2:$AF$48,7,FALSE),"-")</f>
        <v>-</v>
      </c>
      <c r="CN33" s="18" t="str">
        <f>IFERROR(VLOOKUP($X33,クラス・種目リスト!$A$2:$AF$48,8,FALSE),"-")</f>
        <v>-</v>
      </c>
      <c r="CO33" s="18" t="str">
        <f>IFERROR(VLOOKUP($X33,クラス・種目リスト!$A$2:$AF$48,9,FALSE),"-")</f>
        <v>-</v>
      </c>
      <c r="CP33" s="18" t="str">
        <f>IFERROR(VLOOKUP($X33,クラス・種目リスト!$A$2:$AF$48,10,FALSE),"-")</f>
        <v>-</v>
      </c>
      <c r="CQ33" s="18" t="str">
        <f>IFERROR(VLOOKUP($X33,クラス・種目リスト!$A$2:$AF$48,11,FALSE),"-")</f>
        <v>-</v>
      </c>
      <c r="CR33" s="18" t="str">
        <f>IFERROR(VLOOKUP($X33,クラス・種目リスト!$A$2:$AF$48,12,FALSE),"-")</f>
        <v>-</v>
      </c>
      <c r="CS33" s="18" t="str">
        <f>IFERROR(VLOOKUP($X33,クラス・種目リスト!$A$2:$AF$48,13,FALSE),"-")</f>
        <v>-</v>
      </c>
      <c r="CT33" s="18" t="str">
        <f>IFERROR(VLOOKUP($X33,クラス・種目リスト!$A$2:$AF$48,14,FALSE),"-")</f>
        <v>-</v>
      </c>
      <c r="CU33" s="18" t="str">
        <f>IFERROR(VLOOKUP($X33,クラス・種目リスト!$A$2:$AF$48,15,FALSE),"-")</f>
        <v>-</v>
      </c>
      <c r="CV33" s="18" t="str">
        <f>IFERROR(VLOOKUP($X33,クラス・種目リスト!$A$2:$AF$48,16,FALSE),"-")</f>
        <v>-</v>
      </c>
      <c r="CW33" s="18" t="str">
        <f>IFERROR(VLOOKUP($X33,クラス・種目リスト!$A$2:$AF$48,17,FALSE),"-")</f>
        <v>-</v>
      </c>
      <c r="CX33" s="18"/>
      <c r="CY33" s="18"/>
      <c r="CZ33" s="18"/>
      <c r="DA33" s="18"/>
      <c r="DB33" s="18"/>
      <c r="DC33" s="18" t="str">
        <f>IFERROR(VLOOKUP($AL33,クラス・種目リスト!$A$2:$AF$48,18,FALSE),"-")</f>
        <v>-</v>
      </c>
      <c r="DD33" s="18" t="str">
        <f>IFERROR(VLOOKUP($AL33,クラス・種目リスト!$A$2:$AF$48,19,FALSE),"-")</f>
        <v>-</v>
      </c>
      <c r="DE33" s="18" t="str">
        <f>IFERROR(VLOOKUP($AL33,クラス・種目リスト!$A$2:$AF$48,20,FALSE),"-")</f>
        <v>-</v>
      </c>
      <c r="DF33" s="18" t="str">
        <f>IFERROR(VLOOKUP($AL33,クラス・種目リスト!$A$2:$AF$48,21,FALSE),"-")</f>
        <v>-</v>
      </c>
      <c r="DG33" s="18" t="str">
        <f>IFERROR(VLOOKUP($AL33,クラス・種目リスト!$A$2:$AF$48,22,FALSE),"-")</f>
        <v>-</v>
      </c>
      <c r="DH33" s="18" t="str">
        <f>IFERROR(VLOOKUP($AL33,クラス・種目リスト!$A$2:$AF$48,23,FALSE),"-")</f>
        <v>-</v>
      </c>
      <c r="DI33" s="18" t="str">
        <f>IFERROR(VLOOKUP($AL33,クラス・種目リスト!$A$2:$AF$48,24,FALSE),"-")</f>
        <v>-</v>
      </c>
      <c r="DJ33" s="18" t="str">
        <f>IFERROR(VLOOKUP($AL33,クラス・種目リスト!$A$2:$AF$48,25,FALSE),"-")</f>
        <v>-</v>
      </c>
      <c r="DK33" s="18" t="str">
        <f>IFERROR(VLOOKUP($AL33,クラス・種目リスト!$A$2:$AF$48,26,FALSE),"-")</f>
        <v>-</v>
      </c>
      <c r="DL33" s="18" t="str">
        <f>IFERROR(VLOOKUP($AL33,クラス・種目リスト!$A$2:$AF$48,27,FALSE),"-")</f>
        <v>-</v>
      </c>
      <c r="DM33" s="18" t="str">
        <f>IFERROR(VLOOKUP($AL33,クラス・種目リスト!$A$2:$AF$48,28,FALSE),"-")</f>
        <v>-</v>
      </c>
      <c r="DN33" s="18" t="str">
        <f>IFERROR(VLOOKUP($AL33,クラス・種目リスト!$A$2:$AF$48,29,FALSE),"-")</f>
        <v>-</v>
      </c>
      <c r="DO33" s="18" t="str">
        <f>IFERROR(VLOOKUP($AL33,クラス・種目リスト!$A$2:$AF$48,30,FALSE),"-")</f>
        <v>-</v>
      </c>
      <c r="DP33" s="18" t="str">
        <f>IFERROR(VLOOKUP($AL33,クラス・種目リスト!$A$2:$AF$48,31,FALSE),"-")</f>
        <v>-</v>
      </c>
      <c r="DQ33" s="18" t="str">
        <f>IFERROR(VLOOKUP($AL33,クラス・種目リスト!$A$2:$AF$48,32,FALSE),"-")</f>
        <v>-</v>
      </c>
      <c r="DW33" s="18" t="str">
        <f>IFERROR(VLOOKUP($AV33,クラス・種目リスト!$A$2:$AF$48,18,FALSE),"-")</f>
        <v>-</v>
      </c>
      <c r="DX33" s="18" t="str">
        <f>IFERROR(VLOOKUP($AV33,クラス・種目リスト!$A$2:$AF$48,19,FALSE),"-")</f>
        <v>-</v>
      </c>
      <c r="DY33" s="18" t="str">
        <f>IFERROR(VLOOKUP($AV33,クラス・種目リスト!$A$2:$AF$48,20,FALSE),"-")</f>
        <v>-</v>
      </c>
      <c r="DZ33" s="18" t="str">
        <f>IFERROR(VLOOKUP($AV33,クラス・種目リスト!$A$2:$AF$48,21,FALSE),"-")</f>
        <v>-</v>
      </c>
      <c r="EA33" s="18" t="str">
        <f>IFERROR(VLOOKUP($AV33,クラス・種目リスト!$A$2:$AF$48,22,FALSE),"-")</f>
        <v>-</v>
      </c>
      <c r="EB33" s="18" t="str">
        <f>IFERROR(VLOOKUP($AV33,クラス・種目リスト!$A$2:$AF$48,23,FALSE),"-")</f>
        <v>-</v>
      </c>
      <c r="EC33" s="18" t="str">
        <f>IFERROR(VLOOKUP($AV33,クラス・種目リスト!$A$2:$AF$48,24,FALSE),"-")</f>
        <v>-</v>
      </c>
      <c r="ED33" s="18" t="str">
        <f>IFERROR(VLOOKUP($AV33,クラス・種目リスト!$A$2:$AF$48,25,FALSE),"-")</f>
        <v>-</v>
      </c>
      <c r="EE33" s="18" t="str">
        <f>IFERROR(VLOOKUP($AV33,クラス・種目リスト!$A$2:$AF$48,26,FALSE),"-")</f>
        <v>-</v>
      </c>
      <c r="EF33" s="18" t="str">
        <f>IFERROR(VLOOKUP($AV33,クラス・種目リスト!$A$2:$AF$48,27,FALSE),"-")</f>
        <v>-</v>
      </c>
      <c r="EG33" s="18" t="str">
        <f>IFERROR(VLOOKUP($AV33,クラス・種目リスト!$A$2:$AF$48,28,FALSE),"-")</f>
        <v>-</v>
      </c>
      <c r="EH33" s="18" t="str">
        <f>IFERROR(VLOOKUP($AV33,クラス・種目リスト!$A$2:$AF$48,29,FALSE),"-")</f>
        <v>-</v>
      </c>
      <c r="EI33" s="18" t="str">
        <f>IFERROR(VLOOKUP($AV33,クラス・種目リスト!$A$2:$AF$48,30,FALSE),"-")</f>
        <v>-</v>
      </c>
      <c r="EJ33" s="18" t="str">
        <f>IFERROR(VLOOKUP($AV33,クラス・種目リスト!$A$2:$AF$48,31,FALSE),"-")</f>
        <v>-</v>
      </c>
      <c r="EK33" s="18" t="str">
        <f>IFERROR(VLOOKUP($AV33,クラス・種目リスト!$A$2:$AF$48,32,FALSE),"-")</f>
        <v>-</v>
      </c>
      <c r="EL33" s="18"/>
      <c r="EM33" s="18"/>
      <c r="EN33" s="18"/>
      <c r="EO33" s="18"/>
      <c r="EP33" s="18"/>
      <c r="ER33" s="3">
        <f ca="1">IF(INDIRECT("O33")="-",0,COUNTA(INDIRECT("O33")))+IF(INDIRECT("Y33")="-",0,COUNTA(INDIRECT("Y33")))+IF(INDIRECT("AM33")="-",0,COUNTA(INDIRECT("AM33")))+IF(INDIRECT("AW33")="-",0,COUNTA(INDIRECT("AW33")))</f>
        <v>0</v>
      </c>
    </row>
    <row r="34" spans="1:148" ht="19.5" customHeight="1" x14ac:dyDescent="0.15">
      <c r="A34" s="211"/>
      <c r="B34" s="238" t="str">
        <f t="shared" si="10"/>
        <v/>
      </c>
      <c r="C34" s="218"/>
      <c r="D34" s="223"/>
      <c r="E34" s="224"/>
      <c r="F34" s="225"/>
      <c r="G34" s="226"/>
      <c r="H34" s="83"/>
      <c r="I34" s="203" t="str">
        <f t="shared" si="11"/>
        <v/>
      </c>
      <c r="J34" s="239" t="str">
        <f t="shared" si="12"/>
        <v/>
      </c>
      <c r="K34" s="78"/>
      <c r="L34" s="239" t="str">
        <f t="shared" si="13"/>
        <v/>
      </c>
      <c r="M34" s="93"/>
      <c r="N34" s="93"/>
      <c r="O34" s="90"/>
      <c r="P34" s="70"/>
      <c r="Q34" s="71"/>
      <c r="R34" s="70"/>
      <c r="S34" s="72"/>
      <c r="T34" s="70"/>
      <c r="U34" s="72"/>
      <c r="V34" s="206" t="str">
        <f t="shared" si="16"/>
        <v/>
      </c>
      <c r="W34" s="255"/>
      <c r="X34" s="31"/>
      <c r="Y34" s="90"/>
      <c r="Z34" s="70"/>
      <c r="AA34" s="71"/>
      <c r="AB34" s="73"/>
      <c r="AC34" s="72"/>
      <c r="AD34" s="74"/>
      <c r="AE34" s="72"/>
      <c r="AF34" s="206" t="str">
        <f t="shared" si="17"/>
        <v/>
      </c>
      <c r="AG34" s="206"/>
      <c r="AH34" s="95"/>
      <c r="AI34" s="19" t="str">
        <f t="shared" si="14"/>
        <v>-</v>
      </c>
      <c r="AJ34" s="234"/>
      <c r="AK34" s="22"/>
      <c r="AL34" s="93"/>
      <c r="AM34" s="90"/>
      <c r="AN34" s="70"/>
      <c r="AO34" s="71"/>
      <c r="AP34" s="73"/>
      <c r="AQ34" s="72"/>
      <c r="AR34" s="74"/>
      <c r="AS34" s="72"/>
      <c r="AT34" s="206" t="str">
        <f t="shared" si="18"/>
        <v/>
      </c>
      <c r="AU34" s="255"/>
      <c r="AV34" s="31"/>
      <c r="AW34" s="90"/>
      <c r="AX34" s="70"/>
      <c r="AY34" s="71"/>
      <c r="AZ34" s="73"/>
      <c r="BA34" s="72"/>
      <c r="BB34" s="74"/>
      <c r="BC34" s="72"/>
      <c r="BD34" s="205" t="str">
        <f t="shared" si="19"/>
        <v/>
      </c>
      <c r="BE34" s="206"/>
      <c r="BF34" s="95"/>
      <c r="BG34" s="19" t="str">
        <f t="shared" si="15"/>
        <v>-</v>
      </c>
      <c r="BH34" s="22"/>
      <c r="BI34" s="146"/>
      <c r="BJ34" s="34" t="str">
        <f t="shared" si="20"/>
        <v/>
      </c>
      <c r="BK34" s="53" t="str">
        <f>IFERROR(VLOOKUP($BJ34,クラス・種目リスト!$A$66:$E$81,3,FALSE),"-")</f>
        <v>-</v>
      </c>
      <c r="BL34" s="53" t="str">
        <f>IFERROR(VLOOKUP($BJ34,クラス・種目リスト!$A$66:$E$81,4,FALSE),"-")</f>
        <v>-</v>
      </c>
      <c r="BM34" s="53" t="str">
        <f>IFERROR(VLOOKUP($BJ34,クラス・種目リスト!$A$66:$E$81,5,FALSE),"-")</f>
        <v>-</v>
      </c>
      <c r="BN34" s="41"/>
      <c r="BO34" s="18" t="str">
        <f>IFERROR(VLOOKUP($N34,クラス・種目リスト!$A$2:$AF$48,3,FALSE),"-")</f>
        <v>-</v>
      </c>
      <c r="BP34" s="18" t="str">
        <f>IFERROR(VLOOKUP($N34,クラス・種目リスト!$A$2:$AF$48,4,FALSE),"-")</f>
        <v>-</v>
      </c>
      <c r="BQ34" s="18" t="str">
        <f>IFERROR(VLOOKUP($N34,クラス・種目リスト!$A$2:$AF$48,5,FALSE),"-")</f>
        <v>-</v>
      </c>
      <c r="BR34" s="18" t="str">
        <f>IFERROR(VLOOKUP($N34,クラス・種目リスト!$A$2:$AF$48,6,FALSE),"-")</f>
        <v>-</v>
      </c>
      <c r="BS34" s="18" t="str">
        <f>IFERROR(VLOOKUP($N34,クラス・種目リスト!$A$2:$AF$48,7,FALSE),"-")</f>
        <v>-</v>
      </c>
      <c r="BT34" s="18" t="str">
        <f>IFERROR(VLOOKUP($N34,クラス・種目リスト!$A$2:$AF$48,8,FALSE),"-")</f>
        <v>-</v>
      </c>
      <c r="BU34" s="18" t="str">
        <f>IFERROR(VLOOKUP($N34,クラス・種目リスト!$A$2:$AF$48,9,FALSE),"-")</f>
        <v>-</v>
      </c>
      <c r="BV34" s="18" t="str">
        <f>IFERROR(VLOOKUP($N34,クラス・種目リスト!$A$2:$AF$48,10,FALSE),"-")</f>
        <v>-</v>
      </c>
      <c r="BW34" s="18" t="str">
        <f>IFERROR(VLOOKUP($N34,クラス・種目リスト!$A$2:$AF$48,11,FALSE),"-")</f>
        <v>-</v>
      </c>
      <c r="BX34" s="18" t="str">
        <f>IFERROR(VLOOKUP($N34,クラス・種目リスト!$A$2:$AF$48,12,FALSE),"-")</f>
        <v>-</v>
      </c>
      <c r="BY34" s="18" t="str">
        <f>IFERROR(VLOOKUP($N34,クラス・種目リスト!$A$2:$AF$48,13,FALSE),"-")</f>
        <v>-</v>
      </c>
      <c r="BZ34" s="18" t="str">
        <f>IFERROR(VLOOKUP($N34,クラス・種目リスト!$A$2:$AF$48,14,FALSE),"-")</f>
        <v>-</v>
      </c>
      <c r="CA34" s="18" t="str">
        <f>IFERROR(VLOOKUP($N34,クラス・種目リスト!$A$2:$AF$48,15,FALSE),"-")</f>
        <v>-</v>
      </c>
      <c r="CB34" s="18" t="str">
        <f>IFERROR(VLOOKUP($N34,クラス・種目リスト!$A$2:$AF$48,16,FALSE),"-")</f>
        <v>-</v>
      </c>
      <c r="CC34" s="18" t="str">
        <f>IFERROR(VLOOKUP($N34,クラス・種目リスト!$A$2:$AF$48,17,FALSE),"-")</f>
        <v>-</v>
      </c>
      <c r="CD34" s="18"/>
      <c r="CE34" s="18"/>
      <c r="CF34" s="18"/>
      <c r="CG34" s="18"/>
      <c r="CH34" s="18"/>
      <c r="CI34" s="18" t="str">
        <f>IFERROR(VLOOKUP($X34,クラス・種目リスト!$A$2:$AF$48,3,FALSE),"-")</f>
        <v>-</v>
      </c>
      <c r="CJ34" s="18" t="str">
        <f>IFERROR(VLOOKUP($X34,クラス・種目リスト!$A$2:$AF$48,4,FALSE),"-")</f>
        <v>-</v>
      </c>
      <c r="CK34" s="18" t="str">
        <f>IFERROR(VLOOKUP($X34,クラス・種目リスト!$A$2:$AF$48,5,FALSE),"-")</f>
        <v>-</v>
      </c>
      <c r="CL34" s="18" t="str">
        <f>IFERROR(VLOOKUP($X34,クラス・種目リスト!$A$2:$AF$48,6,FALSE),"-")</f>
        <v>-</v>
      </c>
      <c r="CM34" s="18" t="str">
        <f>IFERROR(VLOOKUP($X34,クラス・種目リスト!$A$2:$AF$48,7,FALSE),"-")</f>
        <v>-</v>
      </c>
      <c r="CN34" s="18" t="str">
        <f>IFERROR(VLOOKUP($X34,クラス・種目リスト!$A$2:$AF$48,8,FALSE),"-")</f>
        <v>-</v>
      </c>
      <c r="CO34" s="18" t="str">
        <f>IFERROR(VLOOKUP($X34,クラス・種目リスト!$A$2:$AF$48,9,FALSE),"-")</f>
        <v>-</v>
      </c>
      <c r="CP34" s="18" t="str">
        <f>IFERROR(VLOOKUP($X34,クラス・種目リスト!$A$2:$AF$48,10,FALSE),"-")</f>
        <v>-</v>
      </c>
      <c r="CQ34" s="18" t="str">
        <f>IFERROR(VLOOKUP($X34,クラス・種目リスト!$A$2:$AF$48,11,FALSE),"-")</f>
        <v>-</v>
      </c>
      <c r="CR34" s="18" t="str">
        <f>IFERROR(VLOOKUP($X34,クラス・種目リスト!$A$2:$AF$48,12,FALSE),"-")</f>
        <v>-</v>
      </c>
      <c r="CS34" s="18" t="str">
        <f>IFERROR(VLOOKUP($X34,クラス・種目リスト!$A$2:$AF$48,13,FALSE),"-")</f>
        <v>-</v>
      </c>
      <c r="CT34" s="18" t="str">
        <f>IFERROR(VLOOKUP($X34,クラス・種目リスト!$A$2:$AF$48,14,FALSE),"-")</f>
        <v>-</v>
      </c>
      <c r="CU34" s="18" t="str">
        <f>IFERROR(VLOOKUP($X34,クラス・種目リスト!$A$2:$AF$48,15,FALSE),"-")</f>
        <v>-</v>
      </c>
      <c r="CV34" s="18" t="str">
        <f>IFERROR(VLOOKUP($X34,クラス・種目リスト!$A$2:$AF$48,16,FALSE),"-")</f>
        <v>-</v>
      </c>
      <c r="CW34" s="18" t="str">
        <f>IFERROR(VLOOKUP($X34,クラス・種目リスト!$A$2:$AF$48,17,FALSE),"-")</f>
        <v>-</v>
      </c>
      <c r="CX34" s="18"/>
      <c r="CY34" s="18"/>
      <c r="CZ34" s="18"/>
      <c r="DA34" s="18"/>
      <c r="DB34" s="18"/>
      <c r="DC34" s="18" t="str">
        <f>IFERROR(VLOOKUP($AL34,クラス・種目リスト!$A$2:$AF$48,18,FALSE),"-")</f>
        <v>-</v>
      </c>
      <c r="DD34" s="18" t="str">
        <f>IFERROR(VLOOKUP($AL34,クラス・種目リスト!$A$2:$AF$48,19,FALSE),"-")</f>
        <v>-</v>
      </c>
      <c r="DE34" s="18" t="str">
        <f>IFERROR(VLOOKUP($AL34,クラス・種目リスト!$A$2:$AF$48,20,FALSE),"-")</f>
        <v>-</v>
      </c>
      <c r="DF34" s="18" t="str">
        <f>IFERROR(VLOOKUP($AL34,クラス・種目リスト!$A$2:$AF$48,21,FALSE),"-")</f>
        <v>-</v>
      </c>
      <c r="DG34" s="18" t="str">
        <f>IFERROR(VLOOKUP($AL34,クラス・種目リスト!$A$2:$AF$48,22,FALSE),"-")</f>
        <v>-</v>
      </c>
      <c r="DH34" s="18" t="str">
        <f>IFERROR(VLOOKUP($AL34,クラス・種目リスト!$A$2:$AF$48,23,FALSE),"-")</f>
        <v>-</v>
      </c>
      <c r="DI34" s="18" t="str">
        <f>IFERROR(VLOOKUP($AL34,クラス・種目リスト!$A$2:$AF$48,24,FALSE),"-")</f>
        <v>-</v>
      </c>
      <c r="DJ34" s="18" t="str">
        <f>IFERROR(VLOOKUP($AL34,クラス・種目リスト!$A$2:$AF$48,25,FALSE),"-")</f>
        <v>-</v>
      </c>
      <c r="DK34" s="18" t="str">
        <f>IFERROR(VLOOKUP($AL34,クラス・種目リスト!$A$2:$AF$48,26,FALSE),"-")</f>
        <v>-</v>
      </c>
      <c r="DL34" s="18" t="str">
        <f>IFERROR(VLOOKUP($AL34,クラス・種目リスト!$A$2:$AF$48,27,FALSE),"-")</f>
        <v>-</v>
      </c>
      <c r="DM34" s="18" t="str">
        <f>IFERROR(VLOOKUP($AL34,クラス・種目リスト!$A$2:$AF$48,28,FALSE),"-")</f>
        <v>-</v>
      </c>
      <c r="DN34" s="18" t="str">
        <f>IFERROR(VLOOKUP($AL34,クラス・種目リスト!$A$2:$AF$48,29,FALSE),"-")</f>
        <v>-</v>
      </c>
      <c r="DO34" s="18" t="str">
        <f>IFERROR(VLOOKUP($AL34,クラス・種目リスト!$A$2:$AF$48,30,FALSE),"-")</f>
        <v>-</v>
      </c>
      <c r="DP34" s="18" t="str">
        <f>IFERROR(VLOOKUP($AL34,クラス・種目リスト!$A$2:$AF$48,31,FALSE),"-")</f>
        <v>-</v>
      </c>
      <c r="DQ34" s="18" t="str">
        <f>IFERROR(VLOOKUP($AL34,クラス・種目リスト!$A$2:$AF$48,32,FALSE),"-")</f>
        <v>-</v>
      </c>
      <c r="DW34" s="18" t="str">
        <f>IFERROR(VLOOKUP($AV34,クラス・種目リスト!$A$2:$AF$48,18,FALSE),"-")</f>
        <v>-</v>
      </c>
      <c r="DX34" s="18" t="str">
        <f>IFERROR(VLOOKUP($AV34,クラス・種目リスト!$A$2:$AF$48,19,FALSE),"-")</f>
        <v>-</v>
      </c>
      <c r="DY34" s="18" t="str">
        <f>IFERROR(VLOOKUP($AV34,クラス・種目リスト!$A$2:$AF$48,20,FALSE),"-")</f>
        <v>-</v>
      </c>
      <c r="DZ34" s="18" t="str">
        <f>IFERROR(VLOOKUP($AV34,クラス・種目リスト!$A$2:$AF$48,21,FALSE),"-")</f>
        <v>-</v>
      </c>
      <c r="EA34" s="18" t="str">
        <f>IFERROR(VLOOKUP($AV34,クラス・種目リスト!$A$2:$AF$48,22,FALSE),"-")</f>
        <v>-</v>
      </c>
      <c r="EB34" s="18" t="str">
        <f>IFERROR(VLOOKUP($AV34,クラス・種目リスト!$A$2:$AF$48,23,FALSE),"-")</f>
        <v>-</v>
      </c>
      <c r="EC34" s="18" t="str">
        <f>IFERROR(VLOOKUP($AV34,クラス・種目リスト!$A$2:$AF$48,24,FALSE),"-")</f>
        <v>-</v>
      </c>
      <c r="ED34" s="18" t="str">
        <f>IFERROR(VLOOKUP($AV34,クラス・種目リスト!$A$2:$AF$48,25,FALSE),"-")</f>
        <v>-</v>
      </c>
      <c r="EE34" s="18" t="str">
        <f>IFERROR(VLOOKUP($AV34,クラス・種目リスト!$A$2:$AF$48,26,FALSE),"-")</f>
        <v>-</v>
      </c>
      <c r="EF34" s="18" t="str">
        <f>IFERROR(VLOOKUP($AV34,クラス・種目リスト!$A$2:$AF$48,27,FALSE),"-")</f>
        <v>-</v>
      </c>
      <c r="EG34" s="18" t="str">
        <f>IFERROR(VLOOKUP($AV34,クラス・種目リスト!$A$2:$AF$48,28,FALSE),"-")</f>
        <v>-</v>
      </c>
      <c r="EH34" s="18" t="str">
        <f>IFERROR(VLOOKUP($AV34,クラス・種目リスト!$A$2:$AF$48,29,FALSE),"-")</f>
        <v>-</v>
      </c>
      <c r="EI34" s="18" t="str">
        <f>IFERROR(VLOOKUP($AV34,クラス・種目リスト!$A$2:$AF$48,30,FALSE),"-")</f>
        <v>-</v>
      </c>
      <c r="EJ34" s="18" t="str">
        <f>IFERROR(VLOOKUP($AV34,クラス・種目リスト!$A$2:$AF$48,31,FALSE),"-")</f>
        <v>-</v>
      </c>
      <c r="EK34" s="18" t="str">
        <f>IFERROR(VLOOKUP($AV34,クラス・種目リスト!$A$2:$AF$48,32,FALSE),"-")</f>
        <v>-</v>
      </c>
      <c r="EL34" s="18"/>
      <c r="EM34" s="18"/>
      <c r="EN34" s="18"/>
      <c r="EO34" s="18"/>
      <c r="EP34" s="18"/>
      <c r="ER34" s="3">
        <f ca="1">IF(INDIRECT("O34")="-",0,COUNTA(INDIRECT("O34")))+IF(INDIRECT("Y34")="-",0,COUNTA(INDIRECT("Y34")))+IF(INDIRECT("AM34")="-",0,COUNTA(INDIRECT("AM34")))+IF(INDIRECT("AW34")="-",0,COUNTA(INDIRECT("AW34")))</f>
        <v>0</v>
      </c>
    </row>
    <row r="35" spans="1:148" ht="19.5" customHeight="1" x14ac:dyDescent="0.15">
      <c r="A35" s="211"/>
      <c r="B35" s="238" t="str">
        <f t="shared" si="10"/>
        <v/>
      </c>
      <c r="C35" s="218"/>
      <c r="D35" s="219"/>
      <c r="E35" s="220"/>
      <c r="F35" s="221"/>
      <c r="G35" s="222"/>
      <c r="H35" s="25"/>
      <c r="I35" s="203" t="str">
        <f t="shared" si="11"/>
        <v/>
      </c>
      <c r="J35" s="239" t="str">
        <f t="shared" si="12"/>
        <v/>
      </c>
      <c r="K35" s="78"/>
      <c r="L35" s="239" t="str">
        <f t="shared" si="13"/>
        <v/>
      </c>
      <c r="M35" s="93"/>
      <c r="N35" s="93"/>
      <c r="O35" s="90"/>
      <c r="P35" s="70"/>
      <c r="Q35" s="71"/>
      <c r="R35" s="70"/>
      <c r="S35" s="72"/>
      <c r="T35" s="70"/>
      <c r="U35" s="72"/>
      <c r="V35" s="206" t="str">
        <f t="shared" si="16"/>
        <v/>
      </c>
      <c r="W35" s="255"/>
      <c r="X35" s="31"/>
      <c r="Y35" s="90"/>
      <c r="Z35" s="70"/>
      <c r="AA35" s="71"/>
      <c r="AB35" s="73"/>
      <c r="AC35" s="72"/>
      <c r="AD35" s="74"/>
      <c r="AE35" s="72"/>
      <c r="AF35" s="206" t="str">
        <f t="shared" si="17"/>
        <v/>
      </c>
      <c r="AG35" s="206"/>
      <c r="AH35" s="95"/>
      <c r="AI35" s="19" t="str">
        <f t="shared" si="14"/>
        <v>-</v>
      </c>
      <c r="AJ35" s="234"/>
      <c r="AK35" s="22"/>
      <c r="AL35" s="93"/>
      <c r="AM35" s="90"/>
      <c r="AN35" s="70"/>
      <c r="AO35" s="71"/>
      <c r="AP35" s="73"/>
      <c r="AQ35" s="72"/>
      <c r="AR35" s="74"/>
      <c r="AS35" s="72"/>
      <c r="AT35" s="206" t="str">
        <f t="shared" si="18"/>
        <v/>
      </c>
      <c r="AU35" s="255"/>
      <c r="AV35" s="31"/>
      <c r="AW35" s="90"/>
      <c r="AX35" s="70"/>
      <c r="AY35" s="71"/>
      <c r="AZ35" s="73"/>
      <c r="BA35" s="72"/>
      <c r="BB35" s="74"/>
      <c r="BC35" s="72"/>
      <c r="BD35" s="205" t="str">
        <f t="shared" si="19"/>
        <v/>
      </c>
      <c r="BE35" s="206"/>
      <c r="BF35" s="95"/>
      <c r="BG35" s="19" t="str">
        <f t="shared" si="15"/>
        <v>-</v>
      </c>
      <c r="BH35" s="22"/>
      <c r="BI35" s="146"/>
      <c r="BJ35" s="34" t="str">
        <f t="shared" si="20"/>
        <v/>
      </c>
      <c r="BK35" s="53" t="str">
        <f>IFERROR(VLOOKUP($BJ35,クラス・種目リスト!$A$66:$E$81,3,FALSE),"-")</f>
        <v>-</v>
      </c>
      <c r="BL35" s="53" t="str">
        <f>IFERROR(VLOOKUP($BJ35,クラス・種目リスト!$A$66:$E$81,4,FALSE),"-")</f>
        <v>-</v>
      </c>
      <c r="BM35" s="53" t="str">
        <f>IFERROR(VLOOKUP($BJ35,クラス・種目リスト!$A$66:$E$81,5,FALSE),"-")</f>
        <v>-</v>
      </c>
      <c r="BN35" s="41"/>
      <c r="BO35" s="18" t="str">
        <f>IFERROR(VLOOKUP($N35,クラス・種目リスト!$A$2:$AF$48,3,FALSE),"-")</f>
        <v>-</v>
      </c>
      <c r="BP35" s="18" t="str">
        <f>IFERROR(VLOOKUP($N35,クラス・種目リスト!$A$2:$AF$48,4,FALSE),"-")</f>
        <v>-</v>
      </c>
      <c r="BQ35" s="18" t="str">
        <f>IFERROR(VLOOKUP($N35,クラス・種目リスト!$A$2:$AF$48,5,FALSE),"-")</f>
        <v>-</v>
      </c>
      <c r="BR35" s="18" t="str">
        <f>IFERROR(VLOOKUP($N35,クラス・種目リスト!$A$2:$AF$48,6,FALSE),"-")</f>
        <v>-</v>
      </c>
      <c r="BS35" s="18" t="str">
        <f>IFERROR(VLOOKUP($N35,クラス・種目リスト!$A$2:$AF$48,7,FALSE),"-")</f>
        <v>-</v>
      </c>
      <c r="BT35" s="18" t="str">
        <f>IFERROR(VLOOKUP($N35,クラス・種目リスト!$A$2:$AF$48,8,FALSE),"-")</f>
        <v>-</v>
      </c>
      <c r="BU35" s="18" t="str">
        <f>IFERROR(VLOOKUP($N35,クラス・種目リスト!$A$2:$AF$48,9,FALSE),"-")</f>
        <v>-</v>
      </c>
      <c r="BV35" s="18" t="str">
        <f>IFERROR(VLOOKUP($N35,クラス・種目リスト!$A$2:$AF$48,10,FALSE),"-")</f>
        <v>-</v>
      </c>
      <c r="BW35" s="18" t="str">
        <f>IFERROR(VLOOKUP($N35,クラス・種目リスト!$A$2:$AF$48,11,FALSE),"-")</f>
        <v>-</v>
      </c>
      <c r="BX35" s="18" t="str">
        <f>IFERROR(VLOOKUP($N35,クラス・種目リスト!$A$2:$AF$48,12,FALSE),"-")</f>
        <v>-</v>
      </c>
      <c r="BY35" s="18" t="str">
        <f>IFERROR(VLOOKUP($N35,クラス・種目リスト!$A$2:$AF$48,13,FALSE),"-")</f>
        <v>-</v>
      </c>
      <c r="BZ35" s="18" t="str">
        <f>IFERROR(VLOOKUP($N35,クラス・種目リスト!$A$2:$AF$48,14,FALSE),"-")</f>
        <v>-</v>
      </c>
      <c r="CA35" s="18" t="str">
        <f>IFERROR(VLOOKUP($N35,クラス・種目リスト!$A$2:$AF$48,15,FALSE),"-")</f>
        <v>-</v>
      </c>
      <c r="CB35" s="18" t="str">
        <f>IFERROR(VLOOKUP($N35,クラス・種目リスト!$A$2:$AF$48,16,FALSE),"-")</f>
        <v>-</v>
      </c>
      <c r="CC35" s="18" t="str">
        <f>IFERROR(VLOOKUP($N35,クラス・種目リスト!$A$2:$AF$48,17,FALSE),"-")</f>
        <v>-</v>
      </c>
      <c r="CD35" s="18"/>
      <c r="CE35" s="18"/>
      <c r="CF35" s="18"/>
      <c r="CG35" s="18"/>
      <c r="CH35" s="18"/>
      <c r="CI35" s="18" t="str">
        <f>IFERROR(VLOOKUP($X35,クラス・種目リスト!$A$2:$AF$48,3,FALSE),"-")</f>
        <v>-</v>
      </c>
      <c r="CJ35" s="18" t="str">
        <f>IFERROR(VLOOKUP($X35,クラス・種目リスト!$A$2:$AF$48,4,FALSE),"-")</f>
        <v>-</v>
      </c>
      <c r="CK35" s="18" t="str">
        <f>IFERROR(VLOOKUP($X35,クラス・種目リスト!$A$2:$AF$48,5,FALSE),"-")</f>
        <v>-</v>
      </c>
      <c r="CL35" s="18" t="str">
        <f>IFERROR(VLOOKUP($X35,クラス・種目リスト!$A$2:$AF$48,6,FALSE),"-")</f>
        <v>-</v>
      </c>
      <c r="CM35" s="18" t="str">
        <f>IFERROR(VLOOKUP($X35,クラス・種目リスト!$A$2:$AF$48,7,FALSE),"-")</f>
        <v>-</v>
      </c>
      <c r="CN35" s="18" t="str">
        <f>IFERROR(VLOOKUP($X35,クラス・種目リスト!$A$2:$AF$48,8,FALSE),"-")</f>
        <v>-</v>
      </c>
      <c r="CO35" s="18" t="str">
        <f>IFERROR(VLOOKUP($X35,クラス・種目リスト!$A$2:$AF$48,9,FALSE),"-")</f>
        <v>-</v>
      </c>
      <c r="CP35" s="18" t="str">
        <f>IFERROR(VLOOKUP($X35,クラス・種目リスト!$A$2:$AF$48,10,FALSE),"-")</f>
        <v>-</v>
      </c>
      <c r="CQ35" s="18" t="str">
        <f>IFERROR(VLOOKUP($X35,クラス・種目リスト!$A$2:$AF$48,11,FALSE),"-")</f>
        <v>-</v>
      </c>
      <c r="CR35" s="18" t="str">
        <f>IFERROR(VLOOKUP($X35,クラス・種目リスト!$A$2:$AF$48,12,FALSE),"-")</f>
        <v>-</v>
      </c>
      <c r="CS35" s="18" t="str">
        <f>IFERROR(VLOOKUP($X35,クラス・種目リスト!$A$2:$AF$48,13,FALSE),"-")</f>
        <v>-</v>
      </c>
      <c r="CT35" s="18" t="str">
        <f>IFERROR(VLOOKUP($X35,クラス・種目リスト!$A$2:$AF$48,14,FALSE),"-")</f>
        <v>-</v>
      </c>
      <c r="CU35" s="18" t="str">
        <f>IFERROR(VLOOKUP($X35,クラス・種目リスト!$A$2:$AF$48,15,FALSE),"-")</f>
        <v>-</v>
      </c>
      <c r="CV35" s="18" t="str">
        <f>IFERROR(VLOOKUP($X35,クラス・種目リスト!$A$2:$AF$48,16,FALSE),"-")</f>
        <v>-</v>
      </c>
      <c r="CW35" s="18" t="str">
        <f>IFERROR(VLOOKUP($X35,クラス・種目リスト!$A$2:$AF$48,17,FALSE),"-")</f>
        <v>-</v>
      </c>
      <c r="CX35" s="18"/>
      <c r="CY35" s="18"/>
      <c r="CZ35" s="18"/>
      <c r="DA35" s="18"/>
      <c r="DB35" s="18"/>
      <c r="DC35" s="18" t="str">
        <f>IFERROR(VLOOKUP($AL35,クラス・種目リスト!$A$2:$AF$48,18,FALSE),"-")</f>
        <v>-</v>
      </c>
      <c r="DD35" s="18" t="str">
        <f>IFERROR(VLOOKUP($AL35,クラス・種目リスト!$A$2:$AF$48,19,FALSE),"-")</f>
        <v>-</v>
      </c>
      <c r="DE35" s="18" t="str">
        <f>IFERROR(VLOOKUP($AL35,クラス・種目リスト!$A$2:$AF$48,20,FALSE),"-")</f>
        <v>-</v>
      </c>
      <c r="DF35" s="18" t="str">
        <f>IFERROR(VLOOKUP($AL35,クラス・種目リスト!$A$2:$AF$48,21,FALSE),"-")</f>
        <v>-</v>
      </c>
      <c r="DG35" s="18" t="str">
        <f>IFERROR(VLOOKUP($AL35,クラス・種目リスト!$A$2:$AF$48,22,FALSE),"-")</f>
        <v>-</v>
      </c>
      <c r="DH35" s="18" t="str">
        <f>IFERROR(VLOOKUP($AL35,クラス・種目リスト!$A$2:$AF$48,23,FALSE),"-")</f>
        <v>-</v>
      </c>
      <c r="DI35" s="18" t="str">
        <f>IFERROR(VLOOKUP($AL35,クラス・種目リスト!$A$2:$AF$48,24,FALSE),"-")</f>
        <v>-</v>
      </c>
      <c r="DJ35" s="18" t="str">
        <f>IFERROR(VLOOKUP($AL35,クラス・種目リスト!$A$2:$AF$48,25,FALSE),"-")</f>
        <v>-</v>
      </c>
      <c r="DK35" s="18" t="str">
        <f>IFERROR(VLOOKUP($AL35,クラス・種目リスト!$A$2:$AF$48,26,FALSE),"-")</f>
        <v>-</v>
      </c>
      <c r="DL35" s="18" t="str">
        <f>IFERROR(VLOOKUP($AL35,クラス・種目リスト!$A$2:$AF$48,27,FALSE),"-")</f>
        <v>-</v>
      </c>
      <c r="DM35" s="18" t="str">
        <f>IFERROR(VLOOKUP($AL35,クラス・種目リスト!$A$2:$AF$48,28,FALSE),"-")</f>
        <v>-</v>
      </c>
      <c r="DN35" s="18" t="str">
        <f>IFERROR(VLOOKUP($AL35,クラス・種目リスト!$A$2:$AF$48,29,FALSE),"-")</f>
        <v>-</v>
      </c>
      <c r="DO35" s="18" t="str">
        <f>IFERROR(VLOOKUP($AL35,クラス・種目リスト!$A$2:$AF$48,30,FALSE),"-")</f>
        <v>-</v>
      </c>
      <c r="DP35" s="18" t="str">
        <f>IFERROR(VLOOKUP($AL35,クラス・種目リスト!$A$2:$AF$48,31,FALSE),"-")</f>
        <v>-</v>
      </c>
      <c r="DQ35" s="18" t="str">
        <f>IFERROR(VLOOKUP($AL35,クラス・種目リスト!$A$2:$AF$48,32,FALSE),"-")</f>
        <v>-</v>
      </c>
      <c r="DW35" s="18" t="str">
        <f>IFERROR(VLOOKUP($AV35,クラス・種目リスト!$A$2:$AF$48,18,FALSE),"-")</f>
        <v>-</v>
      </c>
      <c r="DX35" s="18" t="str">
        <f>IFERROR(VLOOKUP($AV35,クラス・種目リスト!$A$2:$AF$48,19,FALSE),"-")</f>
        <v>-</v>
      </c>
      <c r="DY35" s="18" t="str">
        <f>IFERROR(VLOOKUP($AV35,クラス・種目リスト!$A$2:$AF$48,20,FALSE),"-")</f>
        <v>-</v>
      </c>
      <c r="DZ35" s="18" t="str">
        <f>IFERROR(VLOOKUP($AV35,クラス・種目リスト!$A$2:$AF$48,21,FALSE),"-")</f>
        <v>-</v>
      </c>
      <c r="EA35" s="18" t="str">
        <f>IFERROR(VLOOKUP($AV35,クラス・種目リスト!$A$2:$AF$48,22,FALSE),"-")</f>
        <v>-</v>
      </c>
      <c r="EB35" s="18" t="str">
        <f>IFERROR(VLOOKUP($AV35,クラス・種目リスト!$A$2:$AF$48,23,FALSE),"-")</f>
        <v>-</v>
      </c>
      <c r="EC35" s="18" t="str">
        <f>IFERROR(VLOOKUP($AV35,クラス・種目リスト!$A$2:$AF$48,24,FALSE),"-")</f>
        <v>-</v>
      </c>
      <c r="ED35" s="18" t="str">
        <f>IFERROR(VLOOKUP($AV35,クラス・種目リスト!$A$2:$AF$48,25,FALSE),"-")</f>
        <v>-</v>
      </c>
      <c r="EE35" s="18" t="str">
        <f>IFERROR(VLOOKUP($AV35,クラス・種目リスト!$A$2:$AF$48,26,FALSE),"-")</f>
        <v>-</v>
      </c>
      <c r="EF35" s="18" t="str">
        <f>IFERROR(VLOOKUP($AV35,クラス・種目リスト!$A$2:$AF$48,27,FALSE),"-")</f>
        <v>-</v>
      </c>
      <c r="EG35" s="18" t="str">
        <f>IFERROR(VLOOKUP($AV35,クラス・種目リスト!$A$2:$AF$48,28,FALSE),"-")</f>
        <v>-</v>
      </c>
      <c r="EH35" s="18" t="str">
        <f>IFERROR(VLOOKUP($AV35,クラス・種目リスト!$A$2:$AF$48,29,FALSE),"-")</f>
        <v>-</v>
      </c>
      <c r="EI35" s="18" t="str">
        <f>IFERROR(VLOOKUP($AV35,クラス・種目リスト!$A$2:$AF$48,30,FALSE),"-")</f>
        <v>-</v>
      </c>
      <c r="EJ35" s="18" t="str">
        <f>IFERROR(VLOOKUP($AV35,クラス・種目リスト!$A$2:$AF$48,31,FALSE),"-")</f>
        <v>-</v>
      </c>
      <c r="EK35" s="18" t="str">
        <f>IFERROR(VLOOKUP($AV35,クラス・種目リスト!$A$2:$AF$48,32,FALSE),"-")</f>
        <v>-</v>
      </c>
      <c r="EL35" s="18"/>
      <c r="EM35" s="18"/>
      <c r="EN35" s="18"/>
      <c r="EO35" s="18"/>
      <c r="EP35" s="18"/>
      <c r="ER35" s="3">
        <f ca="1">IF(INDIRECT("O35")="-",0,COUNTA(INDIRECT("O35")))+IF(INDIRECT("Y35")="-",0,COUNTA(INDIRECT("Y35")))+IF(INDIRECT("AM35")="-",0,COUNTA(INDIRECT("AM35")))+IF(INDIRECT("AW35")="-",0,COUNTA(INDIRECT("AW35")))</f>
        <v>0</v>
      </c>
    </row>
    <row r="36" spans="1:148" ht="19.5" customHeight="1" x14ac:dyDescent="0.15">
      <c r="A36" s="211"/>
      <c r="B36" s="238" t="str">
        <f t="shared" si="10"/>
        <v/>
      </c>
      <c r="C36" s="218"/>
      <c r="D36" s="223"/>
      <c r="E36" s="224"/>
      <c r="F36" s="221"/>
      <c r="G36" s="222"/>
      <c r="H36" s="25"/>
      <c r="I36" s="203" t="str">
        <f t="shared" si="11"/>
        <v/>
      </c>
      <c r="J36" s="239" t="str">
        <f t="shared" si="12"/>
        <v/>
      </c>
      <c r="K36" s="78"/>
      <c r="L36" s="239" t="str">
        <f t="shared" si="13"/>
        <v/>
      </c>
      <c r="M36" s="93"/>
      <c r="N36" s="93"/>
      <c r="O36" s="90"/>
      <c r="P36" s="70"/>
      <c r="Q36" s="71"/>
      <c r="R36" s="70"/>
      <c r="S36" s="72"/>
      <c r="T36" s="70"/>
      <c r="U36" s="72"/>
      <c r="V36" s="206" t="str">
        <f t="shared" si="16"/>
        <v/>
      </c>
      <c r="W36" s="255"/>
      <c r="X36" s="31"/>
      <c r="Y36" s="90"/>
      <c r="Z36" s="70"/>
      <c r="AA36" s="71"/>
      <c r="AB36" s="73"/>
      <c r="AC36" s="72"/>
      <c r="AD36" s="74"/>
      <c r="AE36" s="72"/>
      <c r="AF36" s="206" t="str">
        <f t="shared" si="17"/>
        <v/>
      </c>
      <c r="AG36" s="206"/>
      <c r="AH36" s="95"/>
      <c r="AI36" s="19" t="str">
        <f t="shared" si="14"/>
        <v>-</v>
      </c>
      <c r="AJ36" s="234"/>
      <c r="AK36" s="22"/>
      <c r="AL36" s="93"/>
      <c r="AM36" s="90"/>
      <c r="AN36" s="70"/>
      <c r="AO36" s="71"/>
      <c r="AP36" s="73"/>
      <c r="AQ36" s="72"/>
      <c r="AR36" s="74"/>
      <c r="AS36" s="72"/>
      <c r="AT36" s="206" t="str">
        <f t="shared" si="18"/>
        <v/>
      </c>
      <c r="AU36" s="255"/>
      <c r="AV36" s="31"/>
      <c r="AW36" s="90"/>
      <c r="AX36" s="70"/>
      <c r="AY36" s="71"/>
      <c r="AZ36" s="73"/>
      <c r="BA36" s="72"/>
      <c r="BB36" s="74"/>
      <c r="BC36" s="72"/>
      <c r="BD36" s="205" t="str">
        <f t="shared" si="19"/>
        <v/>
      </c>
      <c r="BE36" s="206"/>
      <c r="BF36" s="95"/>
      <c r="BG36" s="19" t="str">
        <f t="shared" si="15"/>
        <v>-</v>
      </c>
      <c r="BH36" s="22"/>
      <c r="BI36" s="146"/>
      <c r="BJ36" s="34" t="str">
        <f t="shared" si="20"/>
        <v/>
      </c>
      <c r="BK36" s="53" t="str">
        <f>IFERROR(VLOOKUP($BJ36,クラス・種目リスト!$A$66:$E$81,3,FALSE),"-")</f>
        <v>-</v>
      </c>
      <c r="BL36" s="53" t="str">
        <f>IFERROR(VLOOKUP($BJ36,クラス・種目リスト!$A$66:$E$81,4,FALSE),"-")</f>
        <v>-</v>
      </c>
      <c r="BM36" s="53" t="str">
        <f>IFERROR(VLOOKUP($BJ36,クラス・種目リスト!$A$66:$E$81,5,FALSE),"-")</f>
        <v>-</v>
      </c>
      <c r="BN36" s="41"/>
      <c r="BO36" s="18" t="str">
        <f>IFERROR(VLOOKUP($N36,クラス・種目リスト!$A$2:$AF$48,3,FALSE),"-")</f>
        <v>-</v>
      </c>
      <c r="BP36" s="18" t="str">
        <f>IFERROR(VLOOKUP($N36,クラス・種目リスト!$A$2:$AF$48,4,FALSE),"-")</f>
        <v>-</v>
      </c>
      <c r="BQ36" s="18" t="str">
        <f>IFERROR(VLOOKUP($N36,クラス・種目リスト!$A$2:$AF$48,5,FALSE),"-")</f>
        <v>-</v>
      </c>
      <c r="BR36" s="18" t="str">
        <f>IFERROR(VLOOKUP($N36,クラス・種目リスト!$A$2:$AF$48,6,FALSE),"-")</f>
        <v>-</v>
      </c>
      <c r="BS36" s="18" t="str">
        <f>IFERROR(VLOOKUP($N36,クラス・種目リスト!$A$2:$AF$48,7,FALSE),"-")</f>
        <v>-</v>
      </c>
      <c r="BT36" s="18" t="str">
        <f>IFERROR(VLOOKUP($N36,クラス・種目リスト!$A$2:$AF$48,8,FALSE),"-")</f>
        <v>-</v>
      </c>
      <c r="BU36" s="18" t="str">
        <f>IFERROR(VLOOKUP($N36,クラス・種目リスト!$A$2:$AF$48,9,FALSE),"-")</f>
        <v>-</v>
      </c>
      <c r="BV36" s="18" t="str">
        <f>IFERROR(VLOOKUP($N36,クラス・種目リスト!$A$2:$AF$48,10,FALSE),"-")</f>
        <v>-</v>
      </c>
      <c r="BW36" s="18" t="str">
        <f>IFERROR(VLOOKUP($N36,クラス・種目リスト!$A$2:$AF$48,11,FALSE),"-")</f>
        <v>-</v>
      </c>
      <c r="BX36" s="18" t="str">
        <f>IFERROR(VLOOKUP($N36,クラス・種目リスト!$A$2:$AF$48,12,FALSE),"-")</f>
        <v>-</v>
      </c>
      <c r="BY36" s="18" t="str">
        <f>IFERROR(VLOOKUP($N36,クラス・種目リスト!$A$2:$AF$48,13,FALSE),"-")</f>
        <v>-</v>
      </c>
      <c r="BZ36" s="18" t="str">
        <f>IFERROR(VLOOKUP($N36,クラス・種目リスト!$A$2:$AF$48,14,FALSE),"-")</f>
        <v>-</v>
      </c>
      <c r="CA36" s="18" t="str">
        <f>IFERROR(VLOOKUP($N36,クラス・種目リスト!$A$2:$AF$48,15,FALSE),"-")</f>
        <v>-</v>
      </c>
      <c r="CB36" s="18" t="str">
        <f>IFERROR(VLOOKUP($N36,クラス・種目リスト!$A$2:$AF$48,16,FALSE),"-")</f>
        <v>-</v>
      </c>
      <c r="CC36" s="18" t="str">
        <f>IFERROR(VLOOKUP($N36,クラス・種目リスト!$A$2:$AF$48,17,FALSE),"-")</f>
        <v>-</v>
      </c>
      <c r="CD36" s="18"/>
      <c r="CE36" s="18"/>
      <c r="CF36" s="18"/>
      <c r="CG36" s="18"/>
      <c r="CH36" s="18"/>
      <c r="CI36" s="18" t="str">
        <f>IFERROR(VLOOKUP($X36,クラス・種目リスト!$A$2:$AF$48,3,FALSE),"-")</f>
        <v>-</v>
      </c>
      <c r="CJ36" s="18" t="str">
        <f>IFERROR(VLOOKUP($X36,クラス・種目リスト!$A$2:$AF$48,4,FALSE),"-")</f>
        <v>-</v>
      </c>
      <c r="CK36" s="18" t="str">
        <f>IFERROR(VLOOKUP($X36,クラス・種目リスト!$A$2:$AF$48,5,FALSE),"-")</f>
        <v>-</v>
      </c>
      <c r="CL36" s="18" t="str">
        <f>IFERROR(VLOOKUP($X36,クラス・種目リスト!$A$2:$AF$48,6,FALSE),"-")</f>
        <v>-</v>
      </c>
      <c r="CM36" s="18" t="str">
        <f>IFERROR(VLOOKUP($X36,クラス・種目リスト!$A$2:$AF$48,7,FALSE),"-")</f>
        <v>-</v>
      </c>
      <c r="CN36" s="18" t="str">
        <f>IFERROR(VLOOKUP($X36,クラス・種目リスト!$A$2:$AF$48,8,FALSE),"-")</f>
        <v>-</v>
      </c>
      <c r="CO36" s="18" t="str">
        <f>IFERROR(VLOOKUP($X36,クラス・種目リスト!$A$2:$AF$48,9,FALSE),"-")</f>
        <v>-</v>
      </c>
      <c r="CP36" s="18" t="str">
        <f>IFERROR(VLOOKUP($X36,クラス・種目リスト!$A$2:$AF$48,10,FALSE),"-")</f>
        <v>-</v>
      </c>
      <c r="CQ36" s="18" t="str">
        <f>IFERROR(VLOOKUP($X36,クラス・種目リスト!$A$2:$AF$48,11,FALSE),"-")</f>
        <v>-</v>
      </c>
      <c r="CR36" s="18" t="str">
        <f>IFERROR(VLOOKUP($X36,クラス・種目リスト!$A$2:$AF$48,12,FALSE),"-")</f>
        <v>-</v>
      </c>
      <c r="CS36" s="18" t="str">
        <f>IFERROR(VLOOKUP($X36,クラス・種目リスト!$A$2:$AF$48,13,FALSE),"-")</f>
        <v>-</v>
      </c>
      <c r="CT36" s="18" t="str">
        <f>IFERROR(VLOOKUP($X36,クラス・種目リスト!$A$2:$AF$48,14,FALSE),"-")</f>
        <v>-</v>
      </c>
      <c r="CU36" s="18" t="str">
        <f>IFERROR(VLOOKUP($X36,クラス・種目リスト!$A$2:$AF$48,15,FALSE),"-")</f>
        <v>-</v>
      </c>
      <c r="CV36" s="18" t="str">
        <f>IFERROR(VLOOKUP($X36,クラス・種目リスト!$A$2:$AF$48,16,FALSE),"-")</f>
        <v>-</v>
      </c>
      <c r="CW36" s="18" t="str">
        <f>IFERROR(VLOOKUP($X36,クラス・種目リスト!$A$2:$AF$48,17,FALSE),"-")</f>
        <v>-</v>
      </c>
      <c r="CX36" s="18"/>
      <c r="CY36" s="18"/>
      <c r="CZ36" s="18"/>
      <c r="DA36" s="18"/>
      <c r="DB36" s="18"/>
      <c r="DC36" s="18" t="str">
        <f>IFERROR(VLOOKUP($AL36,クラス・種目リスト!$A$2:$AF$48,18,FALSE),"-")</f>
        <v>-</v>
      </c>
      <c r="DD36" s="18" t="str">
        <f>IFERROR(VLOOKUP($AL36,クラス・種目リスト!$A$2:$AF$48,19,FALSE),"-")</f>
        <v>-</v>
      </c>
      <c r="DE36" s="18" t="str">
        <f>IFERROR(VLOOKUP($AL36,クラス・種目リスト!$A$2:$AF$48,20,FALSE),"-")</f>
        <v>-</v>
      </c>
      <c r="DF36" s="18" t="str">
        <f>IFERROR(VLOOKUP($AL36,クラス・種目リスト!$A$2:$AF$48,21,FALSE),"-")</f>
        <v>-</v>
      </c>
      <c r="DG36" s="18" t="str">
        <f>IFERROR(VLOOKUP($AL36,クラス・種目リスト!$A$2:$AF$48,22,FALSE),"-")</f>
        <v>-</v>
      </c>
      <c r="DH36" s="18" t="str">
        <f>IFERROR(VLOOKUP($AL36,クラス・種目リスト!$A$2:$AF$48,23,FALSE),"-")</f>
        <v>-</v>
      </c>
      <c r="DI36" s="18" t="str">
        <f>IFERROR(VLOOKUP($AL36,クラス・種目リスト!$A$2:$AF$48,24,FALSE),"-")</f>
        <v>-</v>
      </c>
      <c r="DJ36" s="18" t="str">
        <f>IFERROR(VLOOKUP($AL36,クラス・種目リスト!$A$2:$AF$48,25,FALSE),"-")</f>
        <v>-</v>
      </c>
      <c r="DK36" s="18" t="str">
        <f>IFERROR(VLOOKUP($AL36,クラス・種目リスト!$A$2:$AF$48,26,FALSE),"-")</f>
        <v>-</v>
      </c>
      <c r="DL36" s="18" t="str">
        <f>IFERROR(VLOOKUP($AL36,クラス・種目リスト!$A$2:$AF$48,27,FALSE),"-")</f>
        <v>-</v>
      </c>
      <c r="DM36" s="18" t="str">
        <f>IFERROR(VLOOKUP($AL36,クラス・種目リスト!$A$2:$AF$48,28,FALSE),"-")</f>
        <v>-</v>
      </c>
      <c r="DN36" s="18" t="str">
        <f>IFERROR(VLOOKUP($AL36,クラス・種目リスト!$A$2:$AF$48,29,FALSE),"-")</f>
        <v>-</v>
      </c>
      <c r="DO36" s="18" t="str">
        <f>IFERROR(VLOOKUP($AL36,クラス・種目リスト!$A$2:$AF$48,30,FALSE),"-")</f>
        <v>-</v>
      </c>
      <c r="DP36" s="18" t="str">
        <f>IFERROR(VLOOKUP($AL36,クラス・種目リスト!$A$2:$AF$48,31,FALSE),"-")</f>
        <v>-</v>
      </c>
      <c r="DQ36" s="18" t="str">
        <f>IFERROR(VLOOKUP($AL36,クラス・種目リスト!$A$2:$AF$48,32,FALSE),"-")</f>
        <v>-</v>
      </c>
      <c r="DW36" s="18" t="str">
        <f>IFERROR(VLOOKUP($AV36,クラス・種目リスト!$A$2:$AF$48,18,FALSE),"-")</f>
        <v>-</v>
      </c>
      <c r="DX36" s="18" t="str">
        <f>IFERROR(VLOOKUP($AV36,クラス・種目リスト!$A$2:$AF$48,19,FALSE),"-")</f>
        <v>-</v>
      </c>
      <c r="DY36" s="18" t="str">
        <f>IFERROR(VLOOKUP($AV36,クラス・種目リスト!$A$2:$AF$48,20,FALSE),"-")</f>
        <v>-</v>
      </c>
      <c r="DZ36" s="18" t="str">
        <f>IFERROR(VLOOKUP($AV36,クラス・種目リスト!$A$2:$AF$48,21,FALSE),"-")</f>
        <v>-</v>
      </c>
      <c r="EA36" s="18" t="str">
        <f>IFERROR(VLOOKUP($AV36,クラス・種目リスト!$A$2:$AF$48,22,FALSE),"-")</f>
        <v>-</v>
      </c>
      <c r="EB36" s="18" t="str">
        <f>IFERROR(VLOOKUP($AV36,クラス・種目リスト!$A$2:$AF$48,23,FALSE),"-")</f>
        <v>-</v>
      </c>
      <c r="EC36" s="18" t="str">
        <f>IFERROR(VLOOKUP($AV36,クラス・種目リスト!$A$2:$AF$48,24,FALSE),"-")</f>
        <v>-</v>
      </c>
      <c r="ED36" s="18" t="str">
        <f>IFERROR(VLOOKUP($AV36,クラス・種目リスト!$A$2:$AF$48,25,FALSE),"-")</f>
        <v>-</v>
      </c>
      <c r="EE36" s="18" t="str">
        <f>IFERROR(VLOOKUP($AV36,クラス・種目リスト!$A$2:$AF$48,26,FALSE),"-")</f>
        <v>-</v>
      </c>
      <c r="EF36" s="18" t="str">
        <f>IFERROR(VLOOKUP($AV36,クラス・種目リスト!$A$2:$AF$48,27,FALSE),"-")</f>
        <v>-</v>
      </c>
      <c r="EG36" s="18" t="str">
        <f>IFERROR(VLOOKUP($AV36,クラス・種目リスト!$A$2:$AF$48,28,FALSE),"-")</f>
        <v>-</v>
      </c>
      <c r="EH36" s="18" t="str">
        <f>IFERROR(VLOOKUP($AV36,クラス・種目リスト!$A$2:$AF$48,29,FALSE),"-")</f>
        <v>-</v>
      </c>
      <c r="EI36" s="18" t="str">
        <f>IFERROR(VLOOKUP($AV36,クラス・種目リスト!$A$2:$AF$48,30,FALSE),"-")</f>
        <v>-</v>
      </c>
      <c r="EJ36" s="18" t="str">
        <f>IFERROR(VLOOKUP($AV36,クラス・種目リスト!$A$2:$AF$48,31,FALSE),"-")</f>
        <v>-</v>
      </c>
      <c r="EK36" s="18" t="str">
        <f>IFERROR(VLOOKUP($AV36,クラス・種目リスト!$A$2:$AF$48,32,FALSE),"-")</f>
        <v>-</v>
      </c>
      <c r="EL36" s="18"/>
      <c r="EM36" s="18"/>
      <c r="EN36" s="18"/>
      <c r="EO36" s="18"/>
      <c r="EP36" s="18"/>
      <c r="ER36" s="3">
        <f ca="1">IF(INDIRECT("O36")="-",0,COUNTA(INDIRECT("O36")))+IF(INDIRECT("Y36")="-",0,COUNTA(INDIRECT("Y36")))+IF(INDIRECT("AM36")="-",0,COUNTA(INDIRECT("AM36")))+IF(INDIRECT("AW36")="-",0,COUNTA(INDIRECT("AW36")))</f>
        <v>0</v>
      </c>
    </row>
    <row r="37" spans="1:148" ht="19.5" customHeight="1" x14ac:dyDescent="0.15">
      <c r="A37" s="211"/>
      <c r="B37" s="238" t="str">
        <f t="shared" si="10"/>
        <v/>
      </c>
      <c r="C37" s="218"/>
      <c r="D37" s="219"/>
      <c r="E37" s="220"/>
      <c r="F37" s="221"/>
      <c r="G37" s="222"/>
      <c r="H37" s="25"/>
      <c r="I37" s="203" t="str">
        <f t="shared" si="11"/>
        <v/>
      </c>
      <c r="J37" s="239" t="str">
        <f t="shared" si="12"/>
        <v/>
      </c>
      <c r="K37" s="78"/>
      <c r="L37" s="239" t="str">
        <f t="shared" si="13"/>
        <v/>
      </c>
      <c r="M37" s="93"/>
      <c r="N37" s="93"/>
      <c r="O37" s="90"/>
      <c r="P37" s="70"/>
      <c r="Q37" s="71"/>
      <c r="R37" s="70"/>
      <c r="S37" s="72"/>
      <c r="T37" s="70"/>
      <c r="U37" s="72"/>
      <c r="V37" s="206" t="str">
        <f t="shared" si="16"/>
        <v/>
      </c>
      <c r="W37" s="255"/>
      <c r="X37" s="31"/>
      <c r="Y37" s="90"/>
      <c r="Z37" s="70"/>
      <c r="AA37" s="71"/>
      <c r="AB37" s="73"/>
      <c r="AC37" s="72"/>
      <c r="AD37" s="74"/>
      <c r="AE37" s="72"/>
      <c r="AF37" s="206" t="str">
        <f t="shared" si="17"/>
        <v/>
      </c>
      <c r="AG37" s="206"/>
      <c r="AH37" s="95"/>
      <c r="AI37" s="19" t="str">
        <f t="shared" si="14"/>
        <v>-</v>
      </c>
      <c r="AJ37" s="234"/>
      <c r="AK37" s="22"/>
      <c r="AL37" s="93"/>
      <c r="AM37" s="90"/>
      <c r="AN37" s="70"/>
      <c r="AO37" s="71"/>
      <c r="AP37" s="73"/>
      <c r="AQ37" s="72"/>
      <c r="AR37" s="74"/>
      <c r="AS37" s="72"/>
      <c r="AT37" s="206" t="str">
        <f t="shared" si="18"/>
        <v/>
      </c>
      <c r="AU37" s="255"/>
      <c r="AV37" s="31"/>
      <c r="AW37" s="90"/>
      <c r="AX37" s="70"/>
      <c r="AY37" s="71"/>
      <c r="AZ37" s="73"/>
      <c r="BA37" s="72"/>
      <c r="BB37" s="74"/>
      <c r="BC37" s="72"/>
      <c r="BD37" s="205" t="str">
        <f t="shared" si="19"/>
        <v/>
      </c>
      <c r="BE37" s="206"/>
      <c r="BF37" s="95"/>
      <c r="BG37" s="19" t="str">
        <f t="shared" si="15"/>
        <v>-</v>
      </c>
      <c r="BH37" s="22"/>
      <c r="BI37" s="146"/>
      <c r="BJ37" s="34" t="str">
        <f t="shared" si="20"/>
        <v/>
      </c>
      <c r="BK37" s="53" t="str">
        <f>IFERROR(VLOOKUP($BJ37,クラス・種目リスト!$A$66:$E$81,3,FALSE),"-")</f>
        <v>-</v>
      </c>
      <c r="BL37" s="53" t="str">
        <f>IFERROR(VLOOKUP($BJ37,クラス・種目リスト!$A$66:$E$81,4,FALSE),"-")</f>
        <v>-</v>
      </c>
      <c r="BM37" s="53" t="str">
        <f>IFERROR(VLOOKUP($BJ37,クラス・種目リスト!$A$66:$E$81,5,FALSE),"-")</f>
        <v>-</v>
      </c>
      <c r="BN37" s="41"/>
      <c r="BO37" s="18" t="str">
        <f>IFERROR(VLOOKUP($N37,クラス・種目リスト!$A$2:$AF$48,3,FALSE),"-")</f>
        <v>-</v>
      </c>
      <c r="BP37" s="18" t="str">
        <f>IFERROR(VLOOKUP($N37,クラス・種目リスト!$A$2:$AF$48,4,FALSE),"-")</f>
        <v>-</v>
      </c>
      <c r="BQ37" s="18" t="str">
        <f>IFERROR(VLOOKUP($N37,クラス・種目リスト!$A$2:$AF$48,5,FALSE),"-")</f>
        <v>-</v>
      </c>
      <c r="BR37" s="18" t="str">
        <f>IFERROR(VLOOKUP($N37,クラス・種目リスト!$A$2:$AF$48,6,FALSE),"-")</f>
        <v>-</v>
      </c>
      <c r="BS37" s="18" t="str">
        <f>IFERROR(VLOOKUP($N37,クラス・種目リスト!$A$2:$AF$48,7,FALSE),"-")</f>
        <v>-</v>
      </c>
      <c r="BT37" s="18" t="str">
        <f>IFERROR(VLOOKUP($N37,クラス・種目リスト!$A$2:$AF$48,8,FALSE),"-")</f>
        <v>-</v>
      </c>
      <c r="BU37" s="18" t="str">
        <f>IFERROR(VLOOKUP($N37,クラス・種目リスト!$A$2:$AF$48,9,FALSE),"-")</f>
        <v>-</v>
      </c>
      <c r="BV37" s="18" t="str">
        <f>IFERROR(VLOOKUP($N37,クラス・種目リスト!$A$2:$AF$48,10,FALSE),"-")</f>
        <v>-</v>
      </c>
      <c r="BW37" s="18" t="str">
        <f>IFERROR(VLOOKUP($N37,クラス・種目リスト!$A$2:$AF$48,11,FALSE),"-")</f>
        <v>-</v>
      </c>
      <c r="BX37" s="18" t="str">
        <f>IFERROR(VLOOKUP($N37,クラス・種目リスト!$A$2:$AF$48,12,FALSE),"-")</f>
        <v>-</v>
      </c>
      <c r="BY37" s="18" t="str">
        <f>IFERROR(VLOOKUP($N37,クラス・種目リスト!$A$2:$AF$48,13,FALSE),"-")</f>
        <v>-</v>
      </c>
      <c r="BZ37" s="18" t="str">
        <f>IFERROR(VLOOKUP($N37,クラス・種目リスト!$A$2:$AF$48,14,FALSE),"-")</f>
        <v>-</v>
      </c>
      <c r="CA37" s="18" t="str">
        <f>IFERROR(VLOOKUP($N37,クラス・種目リスト!$A$2:$AF$48,15,FALSE),"-")</f>
        <v>-</v>
      </c>
      <c r="CB37" s="18" t="str">
        <f>IFERROR(VLOOKUP($N37,クラス・種目リスト!$A$2:$AF$48,16,FALSE),"-")</f>
        <v>-</v>
      </c>
      <c r="CC37" s="18" t="str">
        <f>IFERROR(VLOOKUP($N37,クラス・種目リスト!$A$2:$AF$48,17,FALSE),"-")</f>
        <v>-</v>
      </c>
      <c r="CD37" s="18"/>
      <c r="CE37" s="18"/>
      <c r="CF37" s="18"/>
      <c r="CG37" s="18"/>
      <c r="CH37" s="18"/>
      <c r="CI37" s="18" t="str">
        <f>IFERROR(VLOOKUP($X37,クラス・種目リスト!$A$2:$AF$48,3,FALSE),"-")</f>
        <v>-</v>
      </c>
      <c r="CJ37" s="18" t="str">
        <f>IFERROR(VLOOKUP($X37,クラス・種目リスト!$A$2:$AF$48,4,FALSE),"-")</f>
        <v>-</v>
      </c>
      <c r="CK37" s="18" t="str">
        <f>IFERROR(VLOOKUP($X37,クラス・種目リスト!$A$2:$AF$48,5,FALSE),"-")</f>
        <v>-</v>
      </c>
      <c r="CL37" s="18" t="str">
        <f>IFERROR(VLOOKUP($X37,クラス・種目リスト!$A$2:$AF$48,6,FALSE),"-")</f>
        <v>-</v>
      </c>
      <c r="CM37" s="18" t="str">
        <f>IFERROR(VLOOKUP($X37,クラス・種目リスト!$A$2:$AF$48,7,FALSE),"-")</f>
        <v>-</v>
      </c>
      <c r="CN37" s="18" t="str">
        <f>IFERROR(VLOOKUP($X37,クラス・種目リスト!$A$2:$AF$48,8,FALSE),"-")</f>
        <v>-</v>
      </c>
      <c r="CO37" s="18" t="str">
        <f>IFERROR(VLOOKUP($X37,クラス・種目リスト!$A$2:$AF$48,9,FALSE),"-")</f>
        <v>-</v>
      </c>
      <c r="CP37" s="18" t="str">
        <f>IFERROR(VLOOKUP($X37,クラス・種目リスト!$A$2:$AF$48,10,FALSE),"-")</f>
        <v>-</v>
      </c>
      <c r="CQ37" s="18" t="str">
        <f>IFERROR(VLOOKUP($X37,クラス・種目リスト!$A$2:$AF$48,11,FALSE),"-")</f>
        <v>-</v>
      </c>
      <c r="CR37" s="18" t="str">
        <f>IFERROR(VLOOKUP($X37,クラス・種目リスト!$A$2:$AF$48,12,FALSE),"-")</f>
        <v>-</v>
      </c>
      <c r="CS37" s="18" t="str">
        <f>IFERROR(VLOOKUP($X37,クラス・種目リスト!$A$2:$AF$48,13,FALSE),"-")</f>
        <v>-</v>
      </c>
      <c r="CT37" s="18" t="str">
        <f>IFERROR(VLOOKUP($X37,クラス・種目リスト!$A$2:$AF$48,14,FALSE),"-")</f>
        <v>-</v>
      </c>
      <c r="CU37" s="18" t="str">
        <f>IFERROR(VLOOKUP($X37,クラス・種目リスト!$A$2:$AF$48,15,FALSE),"-")</f>
        <v>-</v>
      </c>
      <c r="CV37" s="18" t="str">
        <f>IFERROR(VLOOKUP($X37,クラス・種目リスト!$A$2:$AF$48,16,FALSE),"-")</f>
        <v>-</v>
      </c>
      <c r="CW37" s="18" t="str">
        <f>IFERROR(VLOOKUP($X37,クラス・種目リスト!$A$2:$AF$48,17,FALSE),"-")</f>
        <v>-</v>
      </c>
      <c r="CX37" s="18"/>
      <c r="CY37" s="18"/>
      <c r="CZ37" s="18"/>
      <c r="DA37" s="18"/>
      <c r="DB37" s="18"/>
      <c r="DC37" s="18" t="str">
        <f>IFERROR(VLOOKUP($AL37,クラス・種目リスト!$A$2:$AF$48,18,FALSE),"-")</f>
        <v>-</v>
      </c>
      <c r="DD37" s="18" t="str">
        <f>IFERROR(VLOOKUP($AL37,クラス・種目リスト!$A$2:$AF$48,19,FALSE),"-")</f>
        <v>-</v>
      </c>
      <c r="DE37" s="18" t="str">
        <f>IFERROR(VLOOKUP($AL37,クラス・種目リスト!$A$2:$AF$48,20,FALSE),"-")</f>
        <v>-</v>
      </c>
      <c r="DF37" s="18" t="str">
        <f>IFERROR(VLOOKUP($AL37,クラス・種目リスト!$A$2:$AF$48,21,FALSE),"-")</f>
        <v>-</v>
      </c>
      <c r="DG37" s="18" t="str">
        <f>IFERROR(VLOOKUP($AL37,クラス・種目リスト!$A$2:$AF$48,22,FALSE),"-")</f>
        <v>-</v>
      </c>
      <c r="DH37" s="18" t="str">
        <f>IFERROR(VLOOKUP($AL37,クラス・種目リスト!$A$2:$AF$48,23,FALSE),"-")</f>
        <v>-</v>
      </c>
      <c r="DI37" s="18" t="str">
        <f>IFERROR(VLOOKUP($AL37,クラス・種目リスト!$A$2:$AF$48,24,FALSE),"-")</f>
        <v>-</v>
      </c>
      <c r="DJ37" s="18" t="str">
        <f>IFERROR(VLOOKUP($AL37,クラス・種目リスト!$A$2:$AF$48,25,FALSE),"-")</f>
        <v>-</v>
      </c>
      <c r="DK37" s="18" t="str">
        <f>IFERROR(VLOOKUP($AL37,クラス・種目リスト!$A$2:$AF$48,26,FALSE),"-")</f>
        <v>-</v>
      </c>
      <c r="DL37" s="18" t="str">
        <f>IFERROR(VLOOKUP($AL37,クラス・種目リスト!$A$2:$AF$48,27,FALSE),"-")</f>
        <v>-</v>
      </c>
      <c r="DM37" s="18" t="str">
        <f>IFERROR(VLOOKUP($AL37,クラス・種目リスト!$A$2:$AF$48,28,FALSE),"-")</f>
        <v>-</v>
      </c>
      <c r="DN37" s="18" t="str">
        <f>IFERROR(VLOOKUP($AL37,クラス・種目リスト!$A$2:$AF$48,29,FALSE),"-")</f>
        <v>-</v>
      </c>
      <c r="DO37" s="18" t="str">
        <f>IFERROR(VLOOKUP($AL37,クラス・種目リスト!$A$2:$AF$48,30,FALSE),"-")</f>
        <v>-</v>
      </c>
      <c r="DP37" s="18" t="str">
        <f>IFERROR(VLOOKUP($AL37,クラス・種目リスト!$A$2:$AF$48,31,FALSE),"-")</f>
        <v>-</v>
      </c>
      <c r="DQ37" s="18" t="str">
        <f>IFERROR(VLOOKUP($AL37,クラス・種目リスト!$A$2:$AF$48,32,FALSE),"-")</f>
        <v>-</v>
      </c>
      <c r="DW37" s="18" t="str">
        <f>IFERROR(VLOOKUP($AV37,クラス・種目リスト!$A$2:$AF$48,18,FALSE),"-")</f>
        <v>-</v>
      </c>
      <c r="DX37" s="18" t="str">
        <f>IFERROR(VLOOKUP($AV37,クラス・種目リスト!$A$2:$AF$48,19,FALSE),"-")</f>
        <v>-</v>
      </c>
      <c r="DY37" s="18" t="str">
        <f>IFERROR(VLOOKUP($AV37,クラス・種目リスト!$A$2:$AF$48,20,FALSE),"-")</f>
        <v>-</v>
      </c>
      <c r="DZ37" s="18" t="str">
        <f>IFERROR(VLOOKUP($AV37,クラス・種目リスト!$A$2:$AF$48,21,FALSE),"-")</f>
        <v>-</v>
      </c>
      <c r="EA37" s="18" t="str">
        <f>IFERROR(VLOOKUP($AV37,クラス・種目リスト!$A$2:$AF$48,22,FALSE),"-")</f>
        <v>-</v>
      </c>
      <c r="EB37" s="18" t="str">
        <f>IFERROR(VLOOKUP($AV37,クラス・種目リスト!$A$2:$AF$48,23,FALSE),"-")</f>
        <v>-</v>
      </c>
      <c r="EC37" s="18" t="str">
        <f>IFERROR(VLOOKUP($AV37,クラス・種目リスト!$A$2:$AF$48,24,FALSE),"-")</f>
        <v>-</v>
      </c>
      <c r="ED37" s="18" t="str">
        <f>IFERROR(VLOOKUP($AV37,クラス・種目リスト!$A$2:$AF$48,25,FALSE),"-")</f>
        <v>-</v>
      </c>
      <c r="EE37" s="18" t="str">
        <f>IFERROR(VLOOKUP($AV37,クラス・種目リスト!$A$2:$AF$48,26,FALSE),"-")</f>
        <v>-</v>
      </c>
      <c r="EF37" s="18" t="str">
        <f>IFERROR(VLOOKUP($AV37,クラス・種目リスト!$A$2:$AF$48,27,FALSE),"-")</f>
        <v>-</v>
      </c>
      <c r="EG37" s="18" t="str">
        <f>IFERROR(VLOOKUP($AV37,クラス・種目リスト!$A$2:$AF$48,28,FALSE),"-")</f>
        <v>-</v>
      </c>
      <c r="EH37" s="18" t="str">
        <f>IFERROR(VLOOKUP($AV37,クラス・種目リスト!$A$2:$AF$48,29,FALSE),"-")</f>
        <v>-</v>
      </c>
      <c r="EI37" s="18" t="str">
        <f>IFERROR(VLOOKUP($AV37,クラス・種目リスト!$A$2:$AF$48,30,FALSE),"-")</f>
        <v>-</v>
      </c>
      <c r="EJ37" s="18" t="str">
        <f>IFERROR(VLOOKUP($AV37,クラス・種目リスト!$A$2:$AF$48,31,FALSE),"-")</f>
        <v>-</v>
      </c>
      <c r="EK37" s="18" t="str">
        <f>IFERROR(VLOOKUP($AV37,クラス・種目リスト!$A$2:$AF$48,32,FALSE),"-")</f>
        <v>-</v>
      </c>
      <c r="EL37" s="18"/>
      <c r="EM37" s="18"/>
      <c r="EN37" s="18"/>
      <c r="EO37" s="18"/>
      <c r="EP37" s="18"/>
      <c r="ER37" s="3">
        <f ca="1">IF(INDIRECT("O37")="-",0,COUNTA(INDIRECT("O37")))+IF(INDIRECT("Y37")="-",0,COUNTA(INDIRECT("Y37")))+IF(INDIRECT("AM37")="-",0,COUNTA(INDIRECT("AM37")))+IF(INDIRECT("AW37")="-",0,COUNTA(INDIRECT("AW37")))</f>
        <v>0</v>
      </c>
    </row>
    <row r="38" spans="1:148" ht="19.5" customHeight="1" x14ac:dyDescent="0.15">
      <c r="A38" s="211"/>
      <c r="B38" s="238" t="str">
        <f t="shared" si="10"/>
        <v/>
      </c>
      <c r="C38" s="218"/>
      <c r="D38" s="223"/>
      <c r="E38" s="224"/>
      <c r="F38" s="221"/>
      <c r="G38" s="222"/>
      <c r="H38" s="25"/>
      <c r="I38" s="203" t="str">
        <f t="shared" si="11"/>
        <v/>
      </c>
      <c r="J38" s="239" t="str">
        <f t="shared" si="12"/>
        <v/>
      </c>
      <c r="K38" s="78"/>
      <c r="L38" s="239" t="str">
        <f t="shared" si="13"/>
        <v/>
      </c>
      <c r="M38" s="93"/>
      <c r="N38" s="93"/>
      <c r="O38" s="90"/>
      <c r="P38" s="70"/>
      <c r="Q38" s="71"/>
      <c r="R38" s="70"/>
      <c r="S38" s="72"/>
      <c r="T38" s="70"/>
      <c r="U38" s="72"/>
      <c r="V38" s="206" t="str">
        <f t="shared" si="16"/>
        <v/>
      </c>
      <c r="W38" s="255"/>
      <c r="X38" s="31"/>
      <c r="Y38" s="90"/>
      <c r="Z38" s="70"/>
      <c r="AA38" s="71"/>
      <c r="AB38" s="73"/>
      <c r="AC38" s="72"/>
      <c r="AD38" s="74"/>
      <c r="AE38" s="72"/>
      <c r="AF38" s="206" t="str">
        <f t="shared" si="17"/>
        <v/>
      </c>
      <c r="AG38" s="206"/>
      <c r="AH38" s="95"/>
      <c r="AI38" s="19" t="str">
        <f t="shared" si="14"/>
        <v>-</v>
      </c>
      <c r="AJ38" s="234"/>
      <c r="AK38" s="22"/>
      <c r="AL38" s="93"/>
      <c r="AM38" s="90"/>
      <c r="AN38" s="70"/>
      <c r="AO38" s="71"/>
      <c r="AP38" s="73"/>
      <c r="AQ38" s="72"/>
      <c r="AR38" s="74"/>
      <c r="AS38" s="72"/>
      <c r="AT38" s="206" t="str">
        <f t="shared" si="18"/>
        <v/>
      </c>
      <c r="AU38" s="255"/>
      <c r="AV38" s="31"/>
      <c r="AW38" s="90"/>
      <c r="AX38" s="70"/>
      <c r="AY38" s="71"/>
      <c r="AZ38" s="73"/>
      <c r="BA38" s="72"/>
      <c r="BB38" s="74"/>
      <c r="BC38" s="72"/>
      <c r="BD38" s="205" t="str">
        <f t="shared" si="19"/>
        <v/>
      </c>
      <c r="BE38" s="206"/>
      <c r="BF38" s="95"/>
      <c r="BG38" s="19" t="str">
        <f t="shared" si="15"/>
        <v>-</v>
      </c>
      <c r="BH38" s="22"/>
      <c r="BI38" s="146"/>
      <c r="BJ38" s="34" t="str">
        <f t="shared" si="20"/>
        <v/>
      </c>
      <c r="BK38" s="53" t="str">
        <f>IFERROR(VLOOKUP($BJ38,クラス・種目リスト!$A$66:$E$81,3,FALSE),"-")</f>
        <v>-</v>
      </c>
      <c r="BL38" s="53" t="str">
        <f>IFERROR(VLOOKUP($BJ38,クラス・種目リスト!$A$66:$E$81,4,FALSE),"-")</f>
        <v>-</v>
      </c>
      <c r="BM38" s="53" t="str">
        <f>IFERROR(VLOOKUP($BJ38,クラス・種目リスト!$A$66:$E$81,5,FALSE),"-")</f>
        <v>-</v>
      </c>
      <c r="BN38" s="41"/>
      <c r="BO38" s="18" t="str">
        <f>IFERROR(VLOOKUP($N38,クラス・種目リスト!$A$2:$AF$48,3,FALSE),"-")</f>
        <v>-</v>
      </c>
      <c r="BP38" s="18" t="str">
        <f>IFERROR(VLOOKUP($N38,クラス・種目リスト!$A$2:$AF$48,4,FALSE),"-")</f>
        <v>-</v>
      </c>
      <c r="BQ38" s="18" t="str">
        <f>IFERROR(VLOOKUP($N38,クラス・種目リスト!$A$2:$AF$48,5,FALSE),"-")</f>
        <v>-</v>
      </c>
      <c r="BR38" s="18" t="str">
        <f>IFERROR(VLOOKUP($N38,クラス・種目リスト!$A$2:$AF$48,6,FALSE),"-")</f>
        <v>-</v>
      </c>
      <c r="BS38" s="18" t="str">
        <f>IFERROR(VLOOKUP($N38,クラス・種目リスト!$A$2:$AF$48,7,FALSE),"-")</f>
        <v>-</v>
      </c>
      <c r="BT38" s="18" t="str">
        <f>IFERROR(VLOOKUP($N38,クラス・種目リスト!$A$2:$AF$48,8,FALSE),"-")</f>
        <v>-</v>
      </c>
      <c r="BU38" s="18" t="str">
        <f>IFERROR(VLOOKUP($N38,クラス・種目リスト!$A$2:$AF$48,9,FALSE),"-")</f>
        <v>-</v>
      </c>
      <c r="BV38" s="18" t="str">
        <f>IFERROR(VLOOKUP($N38,クラス・種目リスト!$A$2:$AF$48,10,FALSE),"-")</f>
        <v>-</v>
      </c>
      <c r="BW38" s="18" t="str">
        <f>IFERROR(VLOOKUP($N38,クラス・種目リスト!$A$2:$AF$48,11,FALSE),"-")</f>
        <v>-</v>
      </c>
      <c r="BX38" s="18" t="str">
        <f>IFERROR(VLOOKUP($N38,クラス・種目リスト!$A$2:$AF$48,12,FALSE),"-")</f>
        <v>-</v>
      </c>
      <c r="BY38" s="18" t="str">
        <f>IFERROR(VLOOKUP($N38,クラス・種目リスト!$A$2:$AF$48,13,FALSE),"-")</f>
        <v>-</v>
      </c>
      <c r="BZ38" s="18" t="str">
        <f>IFERROR(VLOOKUP($N38,クラス・種目リスト!$A$2:$AF$48,14,FALSE),"-")</f>
        <v>-</v>
      </c>
      <c r="CA38" s="18" t="str">
        <f>IFERROR(VLOOKUP($N38,クラス・種目リスト!$A$2:$AF$48,15,FALSE),"-")</f>
        <v>-</v>
      </c>
      <c r="CB38" s="18" t="str">
        <f>IFERROR(VLOOKUP($N38,クラス・種目リスト!$A$2:$AF$48,16,FALSE),"-")</f>
        <v>-</v>
      </c>
      <c r="CC38" s="18" t="str">
        <f>IFERROR(VLOOKUP($N38,クラス・種目リスト!$A$2:$AF$48,17,FALSE),"-")</f>
        <v>-</v>
      </c>
      <c r="CD38" s="18"/>
      <c r="CE38" s="18"/>
      <c r="CF38" s="18"/>
      <c r="CG38" s="18"/>
      <c r="CH38" s="18"/>
      <c r="CI38" s="18" t="str">
        <f>IFERROR(VLOOKUP($X38,クラス・種目リスト!$A$2:$AF$48,3,FALSE),"-")</f>
        <v>-</v>
      </c>
      <c r="CJ38" s="18" t="str">
        <f>IFERROR(VLOOKUP($X38,クラス・種目リスト!$A$2:$AF$48,4,FALSE),"-")</f>
        <v>-</v>
      </c>
      <c r="CK38" s="18" t="str">
        <f>IFERROR(VLOOKUP($X38,クラス・種目リスト!$A$2:$AF$48,5,FALSE),"-")</f>
        <v>-</v>
      </c>
      <c r="CL38" s="18" t="str">
        <f>IFERROR(VLOOKUP($X38,クラス・種目リスト!$A$2:$AF$48,6,FALSE),"-")</f>
        <v>-</v>
      </c>
      <c r="CM38" s="18" t="str">
        <f>IFERROR(VLOOKUP($X38,クラス・種目リスト!$A$2:$AF$48,7,FALSE),"-")</f>
        <v>-</v>
      </c>
      <c r="CN38" s="18" t="str">
        <f>IFERROR(VLOOKUP($X38,クラス・種目リスト!$A$2:$AF$48,8,FALSE),"-")</f>
        <v>-</v>
      </c>
      <c r="CO38" s="18" t="str">
        <f>IFERROR(VLOOKUP($X38,クラス・種目リスト!$A$2:$AF$48,9,FALSE),"-")</f>
        <v>-</v>
      </c>
      <c r="CP38" s="18" t="str">
        <f>IFERROR(VLOOKUP($X38,クラス・種目リスト!$A$2:$AF$48,10,FALSE),"-")</f>
        <v>-</v>
      </c>
      <c r="CQ38" s="18" t="str">
        <f>IFERROR(VLOOKUP($X38,クラス・種目リスト!$A$2:$AF$48,11,FALSE),"-")</f>
        <v>-</v>
      </c>
      <c r="CR38" s="18" t="str">
        <f>IFERROR(VLOOKUP($X38,クラス・種目リスト!$A$2:$AF$48,12,FALSE),"-")</f>
        <v>-</v>
      </c>
      <c r="CS38" s="18" t="str">
        <f>IFERROR(VLOOKUP($X38,クラス・種目リスト!$A$2:$AF$48,13,FALSE),"-")</f>
        <v>-</v>
      </c>
      <c r="CT38" s="18" t="str">
        <f>IFERROR(VLOOKUP($X38,クラス・種目リスト!$A$2:$AF$48,14,FALSE),"-")</f>
        <v>-</v>
      </c>
      <c r="CU38" s="18" t="str">
        <f>IFERROR(VLOOKUP($X38,クラス・種目リスト!$A$2:$AF$48,15,FALSE),"-")</f>
        <v>-</v>
      </c>
      <c r="CV38" s="18" t="str">
        <f>IFERROR(VLOOKUP($X38,クラス・種目リスト!$A$2:$AF$48,16,FALSE),"-")</f>
        <v>-</v>
      </c>
      <c r="CW38" s="18" t="str">
        <f>IFERROR(VLOOKUP($X38,クラス・種目リスト!$A$2:$AF$48,17,FALSE),"-")</f>
        <v>-</v>
      </c>
      <c r="CX38" s="18"/>
      <c r="CY38" s="18"/>
      <c r="CZ38" s="18"/>
      <c r="DA38" s="18"/>
      <c r="DB38" s="18"/>
      <c r="DC38" s="18" t="str">
        <f>IFERROR(VLOOKUP($AL38,クラス・種目リスト!$A$2:$AF$48,18,FALSE),"-")</f>
        <v>-</v>
      </c>
      <c r="DD38" s="18" t="str">
        <f>IFERROR(VLOOKUP($AL38,クラス・種目リスト!$A$2:$AF$48,19,FALSE),"-")</f>
        <v>-</v>
      </c>
      <c r="DE38" s="18" t="str">
        <f>IFERROR(VLOOKUP($AL38,クラス・種目リスト!$A$2:$AF$48,20,FALSE),"-")</f>
        <v>-</v>
      </c>
      <c r="DF38" s="18" t="str">
        <f>IFERROR(VLOOKUP($AL38,クラス・種目リスト!$A$2:$AF$48,21,FALSE),"-")</f>
        <v>-</v>
      </c>
      <c r="DG38" s="18" t="str">
        <f>IFERROR(VLOOKUP($AL38,クラス・種目リスト!$A$2:$AF$48,22,FALSE),"-")</f>
        <v>-</v>
      </c>
      <c r="DH38" s="18" t="str">
        <f>IFERROR(VLOOKUP($AL38,クラス・種目リスト!$A$2:$AF$48,23,FALSE),"-")</f>
        <v>-</v>
      </c>
      <c r="DI38" s="18" t="str">
        <f>IFERROR(VLOOKUP($AL38,クラス・種目リスト!$A$2:$AF$48,24,FALSE),"-")</f>
        <v>-</v>
      </c>
      <c r="DJ38" s="18" t="str">
        <f>IFERROR(VLOOKUP($AL38,クラス・種目リスト!$A$2:$AF$48,25,FALSE),"-")</f>
        <v>-</v>
      </c>
      <c r="DK38" s="18" t="str">
        <f>IFERROR(VLOOKUP($AL38,クラス・種目リスト!$A$2:$AF$48,26,FALSE),"-")</f>
        <v>-</v>
      </c>
      <c r="DL38" s="18" t="str">
        <f>IFERROR(VLOOKUP($AL38,クラス・種目リスト!$A$2:$AF$48,27,FALSE),"-")</f>
        <v>-</v>
      </c>
      <c r="DM38" s="18" t="str">
        <f>IFERROR(VLOOKUP($AL38,クラス・種目リスト!$A$2:$AF$48,28,FALSE),"-")</f>
        <v>-</v>
      </c>
      <c r="DN38" s="18" t="str">
        <f>IFERROR(VLOOKUP($AL38,クラス・種目リスト!$A$2:$AF$48,29,FALSE),"-")</f>
        <v>-</v>
      </c>
      <c r="DO38" s="18" t="str">
        <f>IFERROR(VLOOKUP($AL38,クラス・種目リスト!$A$2:$AF$48,30,FALSE),"-")</f>
        <v>-</v>
      </c>
      <c r="DP38" s="18" t="str">
        <f>IFERROR(VLOOKUP($AL38,クラス・種目リスト!$A$2:$AF$48,31,FALSE),"-")</f>
        <v>-</v>
      </c>
      <c r="DQ38" s="18" t="str">
        <f>IFERROR(VLOOKUP($AL38,クラス・種目リスト!$A$2:$AF$48,32,FALSE),"-")</f>
        <v>-</v>
      </c>
      <c r="DW38" s="18" t="str">
        <f>IFERROR(VLOOKUP($AV38,クラス・種目リスト!$A$2:$AF$48,18,FALSE),"-")</f>
        <v>-</v>
      </c>
      <c r="DX38" s="18" t="str">
        <f>IFERROR(VLOOKUP($AV38,クラス・種目リスト!$A$2:$AF$48,19,FALSE),"-")</f>
        <v>-</v>
      </c>
      <c r="DY38" s="18" t="str">
        <f>IFERROR(VLOOKUP($AV38,クラス・種目リスト!$A$2:$AF$48,20,FALSE),"-")</f>
        <v>-</v>
      </c>
      <c r="DZ38" s="18" t="str">
        <f>IFERROR(VLOOKUP($AV38,クラス・種目リスト!$A$2:$AF$48,21,FALSE),"-")</f>
        <v>-</v>
      </c>
      <c r="EA38" s="18" t="str">
        <f>IFERROR(VLOOKUP($AV38,クラス・種目リスト!$A$2:$AF$48,22,FALSE),"-")</f>
        <v>-</v>
      </c>
      <c r="EB38" s="18" t="str">
        <f>IFERROR(VLOOKUP($AV38,クラス・種目リスト!$A$2:$AF$48,23,FALSE),"-")</f>
        <v>-</v>
      </c>
      <c r="EC38" s="18" t="str">
        <f>IFERROR(VLOOKUP($AV38,クラス・種目リスト!$A$2:$AF$48,24,FALSE),"-")</f>
        <v>-</v>
      </c>
      <c r="ED38" s="18" t="str">
        <f>IFERROR(VLOOKUP($AV38,クラス・種目リスト!$A$2:$AF$48,25,FALSE),"-")</f>
        <v>-</v>
      </c>
      <c r="EE38" s="18" t="str">
        <f>IFERROR(VLOOKUP($AV38,クラス・種目リスト!$A$2:$AF$48,26,FALSE),"-")</f>
        <v>-</v>
      </c>
      <c r="EF38" s="18" t="str">
        <f>IFERROR(VLOOKUP($AV38,クラス・種目リスト!$A$2:$AF$48,27,FALSE),"-")</f>
        <v>-</v>
      </c>
      <c r="EG38" s="18" t="str">
        <f>IFERROR(VLOOKUP($AV38,クラス・種目リスト!$A$2:$AF$48,28,FALSE),"-")</f>
        <v>-</v>
      </c>
      <c r="EH38" s="18" t="str">
        <f>IFERROR(VLOOKUP($AV38,クラス・種目リスト!$A$2:$AF$48,29,FALSE),"-")</f>
        <v>-</v>
      </c>
      <c r="EI38" s="18" t="str">
        <f>IFERROR(VLOOKUP($AV38,クラス・種目リスト!$A$2:$AF$48,30,FALSE),"-")</f>
        <v>-</v>
      </c>
      <c r="EJ38" s="18" t="str">
        <f>IFERROR(VLOOKUP($AV38,クラス・種目リスト!$A$2:$AF$48,31,FALSE),"-")</f>
        <v>-</v>
      </c>
      <c r="EK38" s="18" t="str">
        <f>IFERROR(VLOOKUP($AV38,クラス・種目リスト!$A$2:$AF$48,32,FALSE),"-")</f>
        <v>-</v>
      </c>
      <c r="EL38" s="18"/>
      <c r="EM38" s="18"/>
      <c r="EN38" s="18"/>
      <c r="EO38" s="18"/>
      <c r="EP38" s="18"/>
      <c r="ER38" s="3">
        <f ca="1">IF(INDIRECT("O38")="-",0,COUNTA(INDIRECT("O38")))+IF(INDIRECT("Y38")="-",0,COUNTA(INDIRECT("Y38")))+IF(INDIRECT("AM38")="-",0,COUNTA(INDIRECT("AM38")))+IF(INDIRECT("AW38")="-",0,COUNTA(INDIRECT("AW38")))</f>
        <v>0</v>
      </c>
    </row>
    <row r="39" spans="1:148" ht="19.5" customHeight="1" x14ac:dyDescent="0.15">
      <c r="A39" s="211"/>
      <c r="B39" s="238" t="str">
        <f t="shared" si="10"/>
        <v/>
      </c>
      <c r="C39" s="218"/>
      <c r="D39" s="219"/>
      <c r="E39" s="220"/>
      <c r="F39" s="221"/>
      <c r="G39" s="222"/>
      <c r="H39" s="25"/>
      <c r="I39" s="203" t="str">
        <f t="shared" si="11"/>
        <v/>
      </c>
      <c r="J39" s="239" t="str">
        <f t="shared" si="12"/>
        <v/>
      </c>
      <c r="K39" s="78"/>
      <c r="L39" s="239" t="str">
        <f t="shared" si="13"/>
        <v/>
      </c>
      <c r="M39" s="93"/>
      <c r="N39" s="93"/>
      <c r="O39" s="90"/>
      <c r="P39" s="70"/>
      <c r="Q39" s="71"/>
      <c r="R39" s="70"/>
      <c r="S39" s="72"/>
      <c r="T39" s="70"/>
      <c r="U39" s="72"/>
      <c r="V39" s="206" t="str">
        <f t="shared" si="16"/>
        <v/>
      </c>
      <c r="W39" s="255"/>
      <c r="X39" s="31"/>
      <c r="Y39" s="90"/>
      <c r="Z39" s="70"/>
      <c r="AA39" s="71"/>
      <c r="AB39" s="73"/>
      <c r="AC39" s="72"/>
      <c r="AD39" s="74"/>
      <c r="AE39" s="72"/>
      <c r="AF39" s="206" t="str">
        <f t="shared" si="17"/>
        <v/>
      </c>
      <c r="AG39" s="206"/>
      <c r="AH39" s="95"/>
      <c r="AI39" s="19" t="str">
        <f t="shared" si="14"/>
        <v>-</v>
      </c>
      <c r="AJ39" s="234"/>
      <c r="AK39" s="22"/>
      <c r="AL39" s="93"/>
      <c r="AM39" s="90"/>
      <c r="AN39" s="70"/>
      <c r="AO39" s="71"/>
      <c r="AP39" s="73"/>
      <c r="AQ39" s="72"/>
      <c r="AR39" s="74"/>
      <c r="AS39" s="72"/>
      <c r="AT39" s="206" t="str">
        <f t="shared" si="18"/>
        <v/>
      </c>
      <c r="AU39" s="255"/>
      <c r="AV39" s="31"/>
      <c r="AW39" s="90"/>
      <c r="AX39" s="70"/>
      <c r="AY39" s="71"/>
      <c r="AZ39" s="73"/>
      <c r="BA39" s="72"/>
      <c r="BB39" s="74"/>
      <c r="BC39" s="72"/>
      <c r="BD39" s="205" t="str">
        <f t="shared" si="19"/>
        <v/>
      </c>
      <c r="BE39" s="206"/>
      <c r="BF39" s="95"/>
      <c r="BG39" s="19" t="str">
        <f t="shared" si="15"/>
        <v>-</v>
      </c>
      <c r="BH39" s="22"/>
      <c r="BI39" s="146"/>
      <c r="BJ39" s="34" t="str">
        <f t="shared" si="20"/>
        <v/>
      </c>
      <c r="BK39" s="53" t="str">
        <f>IFERROR(VLOOKUP($BJ39,クラス・種目リスト!$A$66:$E$81,3,FALSE),"-")</f>
        <v>-</v>
      </c>
      <c r="BL39" s="53" t="str">
        <f>IFERROR(VLOOKUP($BJ39,クラス・種目リスト!$A$66:$E$81,4,FALSE),"-")</f>
        <v>-</v>
      </c>
      <c r="BM39" s="53" t="str">
        <f>IFERROR(VLOOKUP($BJ39,クラス・種目リスト!$A$66:$E$81,5,FALSE),"-")</f>
        <v>-</v>
      </c>
      <c r="BN39" s="36"/>
      <c r="BO39" s="18" t="str">
        <f>IFERROR(VLOOKUP($N39,クラス・種目リスト!$A$2:$AF$48,3,FALSE),"-")</f>
        <v>-</v>
      </c>
      <c r="BP39" s="18" t="str">
        <f>IFERROR(VLOOKUP($N39,クラス・種目リスト!$A$2:$AF$48,4,FALSE),"-")</f>
        <v>-</v>
      </c>
      <c r="BQ39" s="18" t="str">
        <f>IFERROR(VLOOKUP($N39,クラス・種目リスト!$A$2:$AF$48,5,FALSE),"-")</f>
        <v>-</v>
      </c>
      <c r="BR39" s="18" t="str">
        <f>IFERROR(VLOOKUP($N39,クラス・種目リスト!$A$2:$AF$48,6,FALSE),"-")</f>
        <v>-</v>
      </c>
      <c r="BS39" s="18" t="str">
        <f>IFERROR(VLOOKUP($N39,クラス・種目リスト!$A$2:$AF$48,7,FALSE),"-")</f>
        <v>-</v>
      </c>
      <c r="BT39" s="18" t="str">
        <f>IFERROR(VLOOKUP($N39,クラス・種目リスト!$A$2:$AF$48,8,FALSE),"-")</f>
        <v>-</v>
      </c>
      <c r="BU39" s="18" t="str">
        <f>IFERROR(VLOOKUP($N39,クラス・種目リスト!$A$2:$AF$48,9,FALSE),"-")</f>
        <v>-</v>
      </c>
      <c r="BV39" s="18" t="str">
        <f>IFERROR(VLOOKUP($N39,クラス・種目リスト!$A$2:$AF$48,10,FALSE),"-")</f>
        <v>-</v>
      </c>
      <c r="BW39" s="18" t="str">
        <f>IFERROR(VLOOKUP($N39,クラス・種目リスト!$A$2:$AF$48,11,FALSE),"-")</f>
        <v>-</v>
      </c>
      <c r="BX39" s="18" t="str">
        <f>IFERROR(VLOOKUP($N39,クラス・種目リスト!$A$2:$AF$48,12,FALSE),"-")</f>
        <v>-</v>
      </c>
      <c r="BY39" s="18" t="str">
        <f>IFERROR(VLOOKUP($N39,クラス・種目リスト!$A$2:$AF$48,13,FALSE),"-")</f>
        <v>-</v>
      </c>
      <c r="BZ39" s="18" t="str">
        <f>IFERROR(VLOOKUP($N39,クラス・種目リスト!$A$2:$AF$48,14,FALSE),"-")</f>
        <v>-</v>
      </c>
      <c r="CA39" s="18" t="str">
        <f>IFERROR(VLOOKUP($N39,クラス・種目リスト!$A$2:$AF$48,15,FALSE),"-")</f>
        <v>-</v>
      </c>
      <c r="CB39" s="18" t="str">
        <f>IFERROR(VLOOKUP($N39,クラス・種目リスト!$A$2:$AF$48,16,FALSE),"-")</f>
        <v>-</v>
      </c>
      <c r="CC39" s="18" t="str">
        <f>IFERROR(VLOOKUP($N39,クラス・種目リスト!$A$2:$AF$48,17,FALSE),"-")</f>
        <v>-</v>
      </c>
      <c r="CD39" s="18"/>
      <c r="CE39" s="18"/>
      <c r="CF39" s="18"/>
      <c r="CG39" s="18"/>
      <c r="CH39" s="18"/>
      <c r="CI39" s="18" t="str">
        <f>IFERROR(VLOOKUP($X39,クラス・種目リスト!$A$2:$AF$48,3,FALSE),"-")</f>
        <v>-</v>
      </c>
      <c r="CJ39" s="18" t="str">
        <f>IFERROR(VLOOKUP($X39,クラス・種目リスト!$A$2:$AF$48,4,FALSE),"-")</f>
        <v>-</v>
      </c>
      <c r="CK39" s="18" t="str">
        <f>IFERROR(VLOOKUP($X39,クラス・種目リスト!$A$2:$AF$48,5,FALSE),"-")</f>
        <v>-</v>
      </c>
      <c r="CL39" s="18" t="str">
        <f>IFERROR(VLOOKUP($X39,クラス・種目リスト!$A$2:$AF$48,6,FALSE),"-")</f>
        <v>-</v>
      </c>
      <c r="CM39" s="18" t="str">
        <f>IFERROR(VLOOKUP($X39,クラス・種目リスト!$A$2:$AF$48,7,FALSE),"-")</f>
        <v>-</v>
      </c>
      <c r="CN39" s="18" t="str">
        <f>IFERROR(VLOOKUP($X39,クラス・種目リスト!$A$2:$AF$48,8,FALSE),"-")</f>
        <v>-</v>
      </c>
      <c r="CO39" s="18" t="str">
        <f>IFERROR(VLOOKUP($X39,クラス・種目リスト!$A$2:$AF$48,9,FALSE),"-")</f>
        <v>-</v>
      </c>
      <c r="CP39" s="18" t="str">
        <f>IFERROR(VLOOKUP($X39,クラス・種目リスト!$A$2:$AF$48,10,FALSE),"-")</f>
        <v>-</v>
      </c>
      <c r="CQ39" s="18" t="str">
        <f>IFERROR(VLOOKUP($X39,クラス・種目リスト!$A$2:$AF$48,11,FALSE),"-")</f>
        <v>-</v>
      </c>
      <c r="CR39" s="18" t="str">
        <f>IFERROR(VLOOKUP($X39,クラス・種目リスト!$A$2:$AF$48,12,FALSE),"-")</f>
        <v>-</v>
      </c>
      <c r="CS39" s="18" t="str">
        <f>IFERROR(VLOOKUP($X39,クラス・種目リスト!$A$2:$AF$48,13,FALSE),"-")</f>
        <v>-</v>
      </c>
      <c r="CT39" s="18" t="str">
        <f>IFERROR(VLOOKUP($X39,クラス・種目リスト!$A$2:$AF$48,14,FALSE),"-")</f>
        <v>-</v>
      </c>
      <c r="CU39" s="18" t="str">
        <f>IFERROR(VLOOKUP($X39,クラス・種目リスト!$A$2:$AF$48,15,FALSE),"-")</f>
        <v>-</v>
      </c>
      <c r="CV39" s="18" t="str">
        <f>IFERROR(VLOOKUP($X39,クラス・種目リスト!$A$2:$AF$48,16,FALSE),"-")</f>
        <v>-</v>
      </c>
      <c r="CW39" s="18" t="str">
        <f>IFERROR(VLOOKUP($X39,クラス・種目リスト!$A$2:$AF$48,17,FALSE),"-")</f>
        <v>-</v>
      </c>
      <c r="CX39" s="18"/>
      <c r="CY39" s="18"/>
      <c r="CZ39" s="18"/>
      <c r="DA39" s="18"/>
      <c r="DB39" s="18"/>
      <c r="DC39" s="18" t="str">
        <f>IFERROR(VLOOKUP($AL39,クラス・種目リスト!$A$2:$AF$48,18,FALSE),"-")</f>
        <v>-</v>
      </c>
      <c r="DD39" s="18" t="str">
        <f>IFERROR(VLOOKUP($AL39,クラス・種目リスト!$A$2:$AF$48,19,FALSE),"-")</f>
        <v>-</v>
      </c>
      <c r="DE39" s="18" t="str">
        <f>IFERROR(VLOOKUP($AL39,クラス・種目リスト!$A$2:$AF$48,20,FALSE),"-")</f>
        <v>-</v>
      </c>
      <c r="DF39" s="18" t="str">
        <f>IFERROR(VLOOKUP($AL39,クラス・種目リスト!$A$2:$AF$48,21,FALSE),"-")</f>
        <v>-</v>
      </c>
      <c r="DG39" s="18" t="str">
        <f>IFERROR(VLOOKUP($AL39,クラス・種目リスト!$A$2:$AF$48,22,FALSE),"-")</f>
        <v>-</v>
      </c>
      <c r="DH39" s="18" t="str">
        <f>IFERROR(VLOOKUP($AL39,クラス・種目リスト!$A$2:$AF$48,23,FALSE),"-")</f>
        <v>-</v>
      </c>
      <c r="DI39" s="18" t="str">
        <f>IFERROR(VLOOKUP($AL39,クラス・種目リスト!$A$2:$AF$48,24,FALSE),"-")</f>
        <v>-</v>
      </c>
      <c r="DJ39" s="18" t="str">
        <f>IFERROR(VLOOKUP($AL39,クラス・種目リスト!$A$2:$AF$48,25,FALSE),"-")</f>
        <v>-</v>
      </c>
      <c r="DK39" s="18" t="str">
        <f>IFERROR(VLOOKUP($AL39,クラス・種目リスト!$A$2:$AF$48,26,FALSE),"-")</f>
        <v>-</v>
      </c>
      <c r="DL39" s="18" t="str">
        <f>IFERROR(VLOOKUP($AL39,クラス・種目リスト!$A$2:$AF$48,27,FALSE),"-")</f>
        <v>-</v>
      </c>
      <c r="DM39" s="18" t="str">
        <f>IFERROR(VLOOKUP($AL39,クラス・種目リスト!$A$2:$AF$48,28,FALSE),"-")</f>
        <v>-</v>
      </c>
      <c r="DN39" s="18" t="str">
        <f>IFERROR(VLOOKUP($AL39,クラス・種目リスト!$A$2:$AF$48,29,FALSE),"-")</f>
        <v>-</v>
      </c>
      <c r="DO39" s="18" t="str">
        <f>IFERROR(VLOOKUP($AL39,クラス・種目リスト!$A$2:$AF$48,30,FALSE),"-")</f>
        <v>-</v>
      </c>
      <c r="DP39" s="18" t="str">
        <f>IFERROR(VLOOKUP($AL39,クラス・種目リスト!$A$2:$AF$48,31,FALSE),"-")</f>
        <v>-</v>
      </c>
      <c r="DQ39" s="18" t="str">
        <f>IFERROR(VLOOKUP($AL39,クラス・種目リスト!$A$2:$AF$48,32,FALSE),"-")</f>
        <v>-</v>
      </c>
      <c r="DW39" s="18" t="str">
        <f>IFERROR(VLOOKUP($AV39,クラス・種目リスト!$A$2:$AF$48,18,FALSE),"-")</f>
        <v>-</v>
      </c>
      <c r="DX39" s="18" t="str">
        <f>IFERROR(VLOOKUP($AV39,クラス・種目リスト!$A$2:$AF$48,19,FALSE),"-")</f>
        <v>-</v>
      </c>
      <c r="DY39" s="18" t="str">
        <f>IFERROR(VLOOKUP($AV39,クラス・種目リスト!$A$2:$AF$48,20,FALSE),"-")</f>
        <v>-</v>
      </c>
      <c r="DZ39" s="18" t="str">
        <f>IFERROR(VLOOKUP($AV39,クラス・種目リスト!$A$2:$AF$48,21,FALSE),"-")</f>
        <v>-</v>
      </c>
      <c r="EA39" s="18" t="str">
        <f>IFERROR(VLOOKUP($AV39,クラス・種目リスト!$A$2:$AF$48,22,FALSE),"-")</f>
        <v>-</v>
      </c>
      <c r="EB39" s="18" t="str">
        <f>IFERROR(VLOOKUP($AV39,クラス・種目リスト!$A$2:$AF$48,23,FALSE),"-")</f>
        <v>-</v>
      </c>
      <c r="EC39" s="18" t="str">
        <f>IFERROR(VLOOKUP($AV39,クラス・種目リスト!$A$2:$AF$48,24,FALSE),"-")</f>
        <v>-</v>
      </c>
      <c r="ED39" s="18" t="str">
        <f>IFERROR(VLOOKUP($AV39,クラス・種目リスト!$A$2:$AF$48,25,FALSE),"-")</f>
        <v>-</v>
      </c>
      <c r="EE39" s="18" t="str">
        <f>IFERROR(VLOOKUP($AV39,クラス・種目リスト!$A$2:$AF$48,26,FALSE),"-")</f>
        <v>-</v>
      </c>
      <c r="EF39" s="18" t="str">
        <f>IFERROR(VLOOKUP($AV39,クラス・種目リスト!$A$2:$AF$48,27,FALSE),"-")</f>
        <v>-</v>
      </c>
      <c r="EG39" s="18" t="str">
        <f>IFERROR(VLOOKUP($AV39,クラス・種目リスト!$A$2:$AF$48,28,FALSE),"-")</f>
        <v>-</v>
      </c>
      <c r="EH39" s="18" t="str">
        <f>IFERROR(VLOOKUP($AV39,クラス・種目リスト!$A$2:$AF$48,29,FALSE),"-")</f>
        <v>-</v>
      </c>
      <c r="EI39" s="18" t="str">
        <f>IFERROR(VLOOKUP($AV39,クラス・種目リスト!$A$2:$AF$48,30,FALSE),"-")</f>
        <v>-</v>
      </c>
      <c r="EJ39" s="18" t="str">
        <f>IFERROR(VLOOKUP($AV39,クラス・種目リスト!$A$2:$AF$48,31,FALSE),"-")</f>
        <v>-</v>
      </c>
      <c r="EK39" s="18" t="str">
        <f>IFERROR(VLOOKUP($AV39,クラス・種目リスト!$A$2:$AF$48,32,FALSE),"-")</f>
        <v>-</v>
      </c>
      <c r="EL39" s="18"/>
      <c r="EM39" s="18"/>
      <c r="EN39" s="18"/>
      <c r="EO39" s="18"/>
      <c r="EP39" s="18"/>
      <c r="ER39" s="3">
        <f ca="1">IF(INDIRECT("O39")="-",0,COUNTA(INDIRECT("O39")))+IF(INDIRECT("Y39")="-",0,COUNTA(INDIRECT("Y39")))+IF(INDIRECT("AM39")="-",0,COUNTA(INDIRECT("AM39")))+IF(INDIRECT("AW39")="-",0,COUNTA(INDIRECT("AW39")))</f>
        <v>0</v>
      </c>
    </row>
    <row r="40" spans="1:148" ht="19.5" customHeight="1" x14ac:dyDescent="0.15">
      <c r="A40" s="211"/>
      <c r="B40" s="238" t="str">
        <f t="shared" si="10"/>
        <v/>
      </c>
      <c r="C40" s="218"/>
      <c r="D40" s="223"/>
      <c r="E40" s="224"/>
      <c r="F40" s="221"/>
      <c r="G40" s="222"/>
      <c r="H40" s="25"/>
      <c r="I40" s="203" t="str">
        <f t="shared" si="11"/>
        <v/>
      </c>
      <c r="J40" s="239" t="str">
        <f t="shared" si="12"/>
        <v/>
      </c>
      <c r="K40" s="78"/>
      <c r="L40" s="239" t="str">
        <f t="shared" si="13"/>
        <v/>
      </c>
      <c r="M40" s="93"/>
      <c r="N40" s="93"/>
      <c r="O40" s="90"/>
      <c r="P40" s="70"/>
      <c r="Q40" s="71"/>
      <c r="R40" s="70"/>
      <c r="S40" s="72"/>
      <c r="T40" s="70"/>
      <c r="U40" s="72"/>
      <c r="V40" s="206" t="str">
        <f t="shared" si="16"/>
        <v/>
      </c>
      <c r="W40" s="255"/>
      <c r="X40" s="31"/>
      <c r="Y40" s="90"/>
      <c r="Z40" s="70"/>
      <c r="AA40" s="71"/>
      <c r="AB40" s="73"/>
      <c r="AC40" s="72"/>
      <c r="AD40" s="74"/>
      <c r="AE40" s="72"/>
      <c r="AF40" s="206" t="str">
        <f t="shared" si="17"/>
        <v/>
      </c>
      <c r="AG40" s="206"/>
      <c r="AH40" s="95"/>
      <c r="AI40" s="19" t="str">
        <f t="shared" si="14"/>
        <v>-</v>
      </c>
      <c r="AJ40" s="234"/>
      <c r="AK40" s="22"/>
      <c r="AL40" s="93"/>
      <c r="AM40" s="90"/>
      <c r="AN40" s="70"/>
      <c r="AO40" s="71"/>
      <c r="AP40" s="73"/>
      <c r="AQ40" s="72"/>
      <c r="AR40" s="74"/>
      <c r="AS40" s="72"/>
      <c r="AT40" s="206" t="str">
        <f t="shared" si="18"/>
        <v/>
      </c>
      <c r="AU40" s="255"/>
      <c r="AV40" s="31"/>
      <c r="AW40" s="90"/>
      <c r="AX40" s="70"/>
      <c r="AY40" s="71"/>
      <c r="AZ40" s="73"/>
      <c r="BA40" s="72"/>
      <c r="BB40" s="74"/>
      <c r="BC40" s="72"/>
      <c r="BD40" s="205" t="str">
        <f t="shared" si="19"/>
        <v/>
      </c>
      <c r="BE40" s="206"/>
      <c r="BF40" s="95"/>
      <c r="BG40" s="19" t="str">
        <f t="shared" si="15"/>
        <v>-</v>
      </c>
      <c r="BH40" s="22"/>
      <c r="BI40" s="146"/>
      <c r="BJ40" s="34" t="str">
        <f t="shared" si="20"/>
        <v/>
      </c>
      <c r="BK40" s="53" t="str">
        <f>IFERROR(VLOOKUP($BJ40,クラス・種目リスト!$A$66:$E$81,3,FALSE),"-")</f>
        <v>-</v>
      </c>
      <c r="BL40" s="53" t="str">
        <f>IFERROR(VLOOKUP($BJ40,クラス・種目リスト!$A$66:$E$81,4,FALSE),"-")</f>
        <v>-</v>
      </c>
      <c r="BM40" s="53" t="str">
        <f>IFERROR(VLOOKUP($BJ40,クラス・種目リスト!$A$66:$E$81,5,FALSE),"-")</f>
        <v>-</v>
      </c>
      <c r="BN40" s="41"/>
      <c r="BO40" s="18" t="str">
        <f>IFERROR(VLOOKUP($N40,クラス・種目リスト!$A$2:$AF$48,3,FALSE),"-")</f>
        <v>-</v>
      </c>
      <c r="BP40" s="18" t="str">
        <f>IFERROR(VLOOKUP($N40,クラス・種目リスト!$A$2:$AF$48,4,FALSE),"-")</f>
        <v>-</v>
      </c>
      <c r="BQ40" s="18" t="str">
        <f>IFERROR(VLOOKUP($N40,クラス・種目リスト!$A$2:$AF$48,5,FALSE),"-")</f>
        <v>-</v>
      </c>
      <c r="BR40" s="18" t="str">
        <f>IFERROR(VLOOKUP($N40,クラス・種目リスト!$A$2:$AF$48,6,FALSE),"-")</f>
        <v>-</v>
      </c>
      <c r="BS40" s="18" t="str">
        <f>IFERROR(VLOOKUP($N40,クラス・種目リスト!$A$2:$AF$48,7,FALSE),"-")</f>
        <v>-</v>
      </c>
      <c r="BT40" s="18" t="str">
        <f>IFERROR(VLOOKUP($N40,クラス・種目リスト!$A$2:$AF$48,8,FALSE),"-")</f>
        <v>-</v>
      </c>
      <c r="BU40" s="18" t="str">
        <f>IFERROR(VLOOKUP($N40,クラス・種目リスト!$A$2:$AF$48,9,FALSE),"-")</f>
        <v>-</v>
      </c>
      <c r="BV40" s="18" t="str">
        <f>IFERROR(VLOOKUP($N40,クラス・種目リスト!$A$2:$AF$48,10,FALSE),"-")</f>
        <v>-</v>
      </c>
      <c r="BW40" s="18" t="str">
        <f>IFERROR(VLOOKUP($N40,クラス・種目リスト!$A$2:$AF$48,11,FALSE),"-")</f>
        <v>-</v>
      </c>
      <c r="BX40" s="18" t="str">
        <f>IFERROR(VLOOKUP($N40,クラス・種目リスト!$A$2:$AF$48,12,FALSE),"-")</f>
        <v>-</v>
      </c>
      <c r="BY40" s="18" t="str">
        <f>IFERROR(VLOOKUP($N40,クラス・種目リスト!$A$2:$AF$48,13,FALSE),"-")</f>
        <v>-</v>
      </c>
      <c r="BZ40" s="18" t="str">
        <f>IFERROR(VLOOKUP($N40,クラス・種目リスト!$A$2:$AF$48,14,FALSE),"-")</f>
        <v>-</v>
      </c>
      <c r="CA40" s="18" t="str">
        <f>IFERROR(VLOOKUP($N40,クラス・種目リスト!$A$2:$AF$48,15,FALSE),"-")</f>
        <v>-</v>
      </c>
      <c r="CB40" s="18" t="str">
        <f>IFERROR(VLOOKUP($N40,クラス・種目リスト!$A$2:$AF$48,16,FALSE),"-")</f>
        <v>-</v>
      </c>
      <c r="CC40" s="18" t="str">
        <f>IFERROR(VLOOKUP($N40,クラス・種目リスト!$A$2:$AF$48,17,FALSE),"-")</f>
        <v>-</v>
      </c>
      <c r="CD40" s="18"/>
      <c r="CE40" s="18"/>
      <c r="CF40" s="18"/>
      <c r="CG40" s="18"/>
      <c r="CH40" s="18"/>
      <c r="CI40" s="18" t="str">
        <f>IFERROR(VLOOKUP($X40,クラス・種目リスト!$A$2:$AF$48,3,FALSE),"-")</f>
        <v>-</v>
      </c>
      <c r="CJ40" s="18" t="str">
        <f>IFERROR(VLOOKUP($X40,クラス・種目リスト!$A$2:$AF$48,4,FALSE),"-")</f>
        <v>-</v>
      </c>
      <c r="CK40" s="18" t="str">
        <f>IFERROR(VLOOKUP($X40,クラス・種目リスト!$A$2:$AF$48,5,FALSE),"-")</f>
        <v>-</v>
      </c>
      <c r="CL40" s="18" t="str">
        <f>IFERROR(VLOOKUP($X40,クラス・種目リスト!$A$2:$AF$48,6,FALSE),"-")</f>
        <v>-</v>
      </c>
      <c r="CM40" s="18" t="str">
        <f>IFERROR(VLOOKUP($X40,クラス・種目リスト!$A$2:$AF$48,7,FALSE),"-")</f>
        <v>-</v>
      </c>
      <c r="CN40" s="18" t="str">
        <f>IFERROR(VLOOKUP($X40,クラス・種目リスト!$A$2:$AF$48,8,FALSE),"-")</f>
        <v>-</v>
      </c>
      <c r="CO40" s="18" t="str">
        <f>IFERROR(VLOOKUP($X40,クラス・種目リスト!$A$2:$AF$48,9,FALSE),"-")</f>
        <v>-</v>
      </c>
      <c r="CP40" s="18" t="str">
        <f>IFERROR(VLOOKUP($X40,クラス・種目リスト!$A$2:$AF$48,10,FALSE),"-")</f>
        <v>-</v>
      </c>
      <c r="CQ40" s="18" t="str">
        <f>IFERROR(VLOOKUP($X40,クラス・種目リスト!$A$2:$AF$48,11,FALSE),"-")</f>
        <v>-</v>
      </c>
      <c r="CR40" s="18" t="str">
        <f>IFERROR(VLOOKUP($X40,クラス・種目リスト!$A$2:$AF$48,12,FALSE),"-")</f>
        <v>-</v>
      </c>
      <c r="CS40" s="18" t="str">
        <f>IFERROR(VLOOKUP($X40,クラス・種目リスト!$A$2:$AF$48,13,FALSE),"-")</f>
        <v>-</v>
      </c>
      <c r="CT40" s="18" t="str">
        <f>IFERROR(VLOOKUP($X40,クラス・種目リスト!$A$2:$AF$48,14,FALSE),"-")</f>
        <v>-</v>
      </c>
      <c r="CU40" s="18" t="str">
        <f>IFERROR(VLOOKUP($X40,クラス・種目リスト!$A$2:$AF$48,15,FALSE),"-")</f>
        <v>-</v>
      </c>
      <c r="CV40" s="18" t="str">
        <f>IFERROR(VLOOKUP($X40,クラス・種目リスト!$A$2:$AF$48,16,FALSE),"-")</f>
        <v>-</v>
      </c>
      <c r="CW40" s="18" t="str">
        <f>IFERROR(VLOOKUP($X40,クラス・種目リスト!$A$2:$AF$48,17,FALSE),"-")</f>
        <v>-</v>
      </c>
      <c r="CX40" s="18"/>
      <c r="CY40" s="18"/>
      <c r="CZ40" s="18"/>
      <c r="DA40" s="18"/>
      <c r="DB40" s="18"/>
      <c r="DC40" s="18" t="str">
        <f>IFERROR(VLOOKUP($AL40,クラス・種目リスト!$A$2:$AF$48,18,FALSE),"-")</f>
        <v>-</v>
      </c>
      <c r="DD40" s="18" t="str">
        <f>IFERROR(VLOOKUP($AL40,クラス・種目リスト!$A$2:$AF$48,19,FALSE),"-")</f>
        <v>-</v>
      </c>
      <c r="DE40" s="18" t="str">
        <f>IFERROR(VLOOKUP($AL40,クラス・種目リスト!$A$2:$AF$48,20,FALSE),"-")</f>
        <v>-</v>
      </c>
      <c r="DF40" s="18" t="str">
        <f>IFERROR(VLOOKUP($AL40,クラス・種目リスト!$A$2:$AF$48,21,FALSE),"-")</f>
        <v>-</v>
      </c>
      <c r="DG40" s="18" t="str">
        <f>IFERROR(VLOOKUP($AL40,クラス・種目リスト!$A$2:$AF$48,22,FALSE),"-")</f>
        <v>-</v>
      </c>
      <c r="DH40" s="18" t="str">
        <f>IFERROR(VLOOKUP($AL40,クラス・種目リスト!$A$2:$AF$48,23,FALSE),"-")</f>
        <v>-</v>
      </c>
      <c r="DI40" s="18" t="str">
        <f>IFERROR(VLOOKUP($AL40,クラス・種目リスト!$A$2:$AF$48,24,FALSE),"-")</f>
        <v>-</v>
      </c>
      <c r="DJ40" s="18" t="str">
        <f>IFERROR(VLOOKUP($AL40,クラス・種目リスト!$A$2:$AF$48,25,FALSE),"-")</f>
        <v>-</v>
      </c>
      <c r="DK40" s="18" t="str">
        <f>IFERROR(VLOOKUP($AL40,クラス・種目リスト!$A$2:$AF$48,26,FALSE),"-")</f>
        <v>-</v>
      </c>
      <c r="DL40" s="18" t="str">
        <f>IFERROR(VLOOKUP($AL40,クラス・種目リスト!$A$2:$AF$48,27,FALSE),"-")</f>
        <v>-</v>
      </c>
      <c r="DM40" s="18" t="str">
        <f>IFERROR(VLOOKUP($AL40,クラス・種目リスト!$A$2:$AF$48,28,FALSE),"-")</f>
        <v>-</v>
      </c>
      <c r="DN40" s="18" t="str">
        <f>IFERROR(VLOOKUP($AL40,クラス・種目リスト!$A$2:$AF$48,29,FALSE),"-")</f>
        <v>-</v>
      </c>
      <c r="DO40" s="18" t="str">
        <f>IFERROR(VLOOKUP($AL40,クラス・種目リスト!$A$2:$AF$48,30,FALSE),"-")</f>
        <v>-</v>
      </c>
      <c r="DP40" s="18" t="str">
        <f>IFERROR(VLOOKUP($AL40,クラス・種目リスト!$A$2:$AF$48,31,FALSE),"-")</f>
        <v>-</v>
      </c>
      <c r="DQ40" s="18" t="str">
        <f>IFERROR(VLOOKUP($AL40,クラス・種目リスト!$A$2:$AF$48,32,FALSE),"-")</f>
        <v>-</v>
      </c>
      <c r="DW40" s="18" t="str">
        <f>IFERROR(VLOOKUP($AV40,クラス・種目リスト!$A$2:$AF$48,18,FALSE),"-")</f>
        <v>-</v>
      </c>
      <c r="DX40" s="18" t="str">
        <f>IFERROR(VLOOKUP($AV40,クラス・種目リスト!$A$2:$AF$48,19,FALSE),"-")</f>
        <v>-</v>
      </c>
      <c r="DY40" s="18" t="str">
        <f>IFERROR(VLOOKUP($AV40,クラス・種目リスト!$A$2:$AF$48,20,FALSE),"-")</f>
        <v>-</v>
      </c>
      <c r="DZ40" s="18" t="str">
        <f>IFERROR(VLOOKUP($AV40,クラス・種目リスト!$A$2:$AF$48,21,FALSE),"-")</f>
        <v>-</v>
      </c>
      <c r="EA40" s="18" t="str">
        <f>IFERROR(VLOOKUP($AV40,クラス・種目リスト!$A$2:$AF$48,22,FALSE),"-")</f>
        <v>-</v>
      </c>
      <c r="EB40" s="18" t="str">
        <f>IFERROR(VLOOKUP($AV40,クラス・種目リスト!$A$2:$AF$48,23,FALSE),"-")</f>
        <v>-</v>
      </c>
      <c r="EC40" s="18" t="str">
        <f>IFERROR(VLOOKUP($AV40,クラス・種目リスト!$A$2:$AF$48,24,FALSE),"-")</f>
        <v>-</v>
      </c>
      <c r="ED40" s="18" t="str">
        <f>IFERROR(VLOOKUP($AV40,クラス・種目リスト!$A$2:$AF$48,25,FALSE),"-")</f>
        <v>-</v>
      </c>
      <c r="EE40" s="18" t="str">
        <f>IFERROR(VLOOKUP($AV40,クラス・種目リスト!$A$2:$AF$48,26,FALSE),"-")</f>
        <v>-</v>
      </c>
      <c r="EF40" s="18" t="str">
        <f>IFERROR(VLOOKUP($AV40,クラス・種目リスト!$A$2:$AF$48,27,FALSE),"-")</f>
        <v>-</v>
      </c>
      <c r="EG40" s="18" t="str">
        <f>IFERROR(VLOOKUP($AV40,クラス・種目リスト!$A$2:$AF$48,28,FALSE),"-")</f>
        <v>-</v>
      </c>
      <c r="EH40" s="18" t="str">
        <f>IFERROR(VLOOKUP($AV40,クラス・種目リスト!$A$2:$AF$48,29,FALSE),"-")</f>
        <v>-</v>
      </c>
      <c r="EI40" s="18" t="str">
        <f>IFERROR(VLOOKUP($AV40,クラス・種目リスト!$A$2:$AF$48,30,FALSE),"-")</f>
        <v>-</v>
      </c>
      <c r="EJ40" s="18" t="str">
        <f>IFERROR(VLOOKUP($AV40,クラス・種目リスト!$A$2:$AF$48,31,FALSE),"-")</f>
        <v>-</v>
      </c>
      <c r="EK40" s="18" t="str">
        <f>IFERROR(VLOOKUP($AV40,クラス・種目リスト!$A$2:$AF$48,32,FALSE),"-")</f>
        <v>-</v>
      </c>
      <c r="EL40" s="18"/>
      <c r="EM40" s="18"/>
      <c r="EN40" s="18"/>
      <c r="EO40" s="18"/>
      <c r="EP40" s="18"/>
      <c r="ER40" s="3">
        <f ca="1">IF(INDIRECT("O40")="-",0,COUNTA(INDIRECT("O40")))+IF(INDIRECT("Y40")="-",0,COUNTA(INDIRECT("Y40")))+IF(INDIRECT("AM40")="-",0,COUNTA(INDIRECT("AM40")))+IF(INDIRECT("AW40")="-",0,COUNTA(INDIRECT("AW40")))</f>
        <v>0</v>
      </c>
    </row>
    <row r="41" spans="1:148" ht="19.5" customHeight="1" x14ac:dyDescent="0.15">
      <c r="A41" s="211"/>
      <c r="B41" s="238" t="str">
        <f t="shared" si="10"/>
        <v/>
      </c>
      <c r="C41" s="218"/>
      <c r="D41" s="219"/>
      <c r="E41" s="220"/>
      <c r="F41" s="221"/>
      <c r="G41" s="222"/>
      <c r="H41" s="25"/>
      <c r="I41" s="203" t="str">
        <f t="shared" si="11"/>
        <v/>
      </c>
      <c r="J41" s="239" t="str">
        <f t="shared" si="12"/>
        <v/>
      </c>
      <c r="K41" s="78"/>
      <c r="L41" s="239" t="str">
        <f t="shared" si="13"/>
        <v/>
      </c>
      <c r="M41" s="93"/>
      <c r="N41" s="93"/>
      <c r="O41" s="90"/>
      <c r="P41" s="70"/>
      <c r="Q41" s="71"/>
      <c r="R41" s="70"/>
      <c r="S41" s="72"/>
      <c r="T41" s="70"/>
      <c r="U41" s="72"/>
      <c r="V41" s="206" t="str">
        <f t="shared" si="16"/>
        <v/>
      </c>
      <c r="W41" s="255"/>
      <c r="X41" s="31"/>
      <c r="Y41" s="90"/>
      <c r="Z41" s="70"/>
      <c r="AA41" s="71"/>
      <c r="AB41" s="73"/>
      <c r="AC41" s="72"/>
      <c r="AD41" s="74"/>
      <c r="AE41" s="72"/>
      <c r="AF41" s="206" t="str">
        <f t="shared" si="17"/>
        <v/>
      </c>
      <c r="AG41" s="206"/>
      <c r="AH41" s="95"/>
      <c r="AI41" s="19" t="str">
        <f t="shared" si="14"/>
        <v>-</v>
      </c>
      <c r="AJ41" s="234"/>
      <c r="AK41" s="22"/>
      <c r="AL41" s="93"/>
      <c r="AM41" s="90"/>
      <c r="AN41" s="70"/>
      <c r="AO41" s="71"/>
      <c r="AP41" s="73"/>
      <c r="AQ41" s="72"/>
      <c r="AR41" s="74"/>
      <c r="AS41" s="72"/>
      <c r="AT41" s="206" t="str">
        <f t="shared" si="18"/>
        <v/>
      </c>
      <c r="AU41" s="255"/>
      <c r="AV41" s="31"/>
      <c r="AW41" s="90"/>
      <c r="AX41" s="70"/>
      <c r="AY41" s="71"/>
      <c r="AZ41" s="73"/>
      <c r="BA41" s="72"/>
      <c r="BB41" s="74"/>
      <c r="BC41" s="72"/>
      <c r="BD41" s="205" t="str">
        <f t="shared" si="19"/>
        <v/>
      </c>
      <c r="BE41" s="206"/>
      <c r="BF41" s="95"/>
      <c r="BG41" s="19" t="str">
        <f t="shared" si="15"/>
        <v>-</v>
      </c>
      <c r="BH41" s="22"/>
      <c r="BI41" s="146"/>
      <c r="BJ41" s="34" t="str">
        <f t="shared" si="20"/>
        <v/>
      </c>
      <c r="BK41" s="53" t="str">
        <f>IFERROR(VLOOKUP($BJ41,クラス・種目リスト!$A$66:$E$81,3,FALSE),"-")</f>
        <v>-</v>
      </c>
      <c r="BL41" s="53" t="str">
        <f>IFERROR(VLOOKUP($BJ41,クラス・種目リスト!$A$66:$E$81,4,FALSE),"-")</f>
        <v>-</v>
      </c>
      <c r="BM41" s="53" t="str">
        <f>IFERROR(VLOOKUP($BJ41,クラス・種目リスト!$A$66:$E$81,5,FALSE),"-")</f>
        <v>-</v>
      </c>
      <c r="BN41" s="41"/>
      <c r="BO41" s="18" t="str">
        <f>IFERROR(VLOOKUP($N41,クラス・種目リスト!$A$2:$AF$48,3,FALSE),"-")</f>
        <v>-</v>
      </c>
      <c r="BP41" s="18" t="str">
        <f>IFERROR(VLOOKUP($N41,クラス・種目リスト!$A$2:$AF$48,4,FALSE),"-")</f>
        <v>-</v>
      </c>
      <c r="BQ41" s="18" t="str">
        <f>IFERROR(VLOOKUP($N41,クラス・種目リスト!$A$2:$AF$48,5,FALSE),"-")</f>
        <v>-</v>
      </c>
      <c r="BR41" s="18" t="str">
        <f>IFERROR(VLOOKUP($N41,クラス・種目リスト!$A$2:$AF$48,6,FALSE),"-")</f>
        <v>-</v>
      </c>
      <c r="BS41" s="18" t="str">
        <f>IFERROR(VLOOKUP($N41,クラス・種目リスト!$A$2:$AF$48,7,FALSE),"-")</f>
        <v>-</v>
      </c>
      <c r="BT41" s="18" t="str">
        <f>IFERROR(VLOOKUP($N41,クラス・種目リスト!$A$2:$AF$48,8,FALSE),"-")</f>
        <v>-</v>
      </c>
      <c r="BU41" s="18" t="str">
        <f>IFERROR(VLOOKUP($N41,クラス・種目リスト!$A$2:$AF$48,9,FALSE),"-")</f>
        <v>-</v>
      </c>
      <c r="BV41" s="18" t="str">
        <f>IFERROR(VLOOKUP($N41,クラス・種目リスト!$A$2:$AF$48,10,FALSE),"-")</f>
        <v>-</v>
      </c>
      <c r="BW41" s="18" t="str">
        <f>IFERROR(VLOOKUP($N41,クラス・種目リスト!$A$2:$AF$48,11,FALSE),"-")</f>
        <v>-</v>
      </c>
      <c r="BX41" s="18" t="str">
        <f>IFERROR(VLOOKUP($N41,クラス・種目リスト!$A$2:$AF$48,12,FALSE),"-")</f>
        <v>-</v>
      </c>
      <c r="BY41" s="18" t="str">
        <f>IFERROR(VLOOKUP($N41,クラス・種目リスト!$A$2:$AF$48,13,FALSE),"-")</f>
        <v>-</v>
      </c>
      <c r="BZ41" s="18" t="str">
        <f>IFERROR(VLOOKUP($N41,クラス・種目リスト!$A$2:$AF$48,14,FALSE),"-")</f>
        <v>-</v>
      </c>
      <c r="CA41" s="18" t="str">
        <f>IFERROR(VLOOKUP($N41,クラス・種目リスト!$A$2:$AF$48,15,FALSE),"-")</f>
        <v>-</v>
      </c>
      <c r="CB41" s="18" t="str">
        <f>IFERROR(VLOOKUP($N41,クラス・種目リスト!$A$2:$AF$48,16,FALSE),"-")</f>
        <v>-</v>
      </c>
      <c r="CC41" s="18" t="str">
        <f>IFERROR(VLOOKUP($N41,クラス・種目リスト!$A$2:$AF$48,17,FALSE),"-")</f>
        <v>-</v>
      </c>
      <c r="CD41" s="18"/>
      <c r="CE41" s="18"/>
      <c r="CF41" s="18"/>
      <c r="CG41" s="18"/>
      <c r="CH41" s="18"/>
      <c r="CI41" s="18" t="str">
        <f>IFERROR(VLOOKUP($X41,クラス・種目リスト!$A$2:$AF$48,3,FALSE),"-")</f>
        <v>-</v>
      </c>
      <c r="CJ41" s="18" t="str">
        <f>IFERROR(VLOOKUP($X41,クラス・種目リスト!$A$2:$AF$48,4,FALSE),"-")</f>
        <v>-</v>
      </c>
      <c r="CK41" s="18" t="str">
        <f>IFERROR(VLOOKUP($X41,クラス・種目リスト!$A$2:$AF$48,5,FALSE),"-")</f>
        <v>-</v>
      </c>
      <c r="CL41" s="18" t="str">
        <f>IFERROR(VLOOKUP($X41,クラス・種目リスト!$A$2:$AF$48,6,FALSE),"-")</f>
        <v>-</v>
      </c>
      <c r="CM41" s="18" t="str">
        <f>IFERROR(VLOOKUP($X41,クラス・種目リスト!$A$2:$AF$48,7,FALSE),"-")</f>
        <v>-</v>
      </c>
      <c r="CN41" s="18" t="str">
        <f>IFERROR(VLOOKUP($X41,クラス・種目リスト!$A$2:$AF$48,8,FALSE),"-")</f>
        <v>-</v>
      </c>
      <c r="CO41" s="18" t="str">
        <f>IFERROR(VLOOKUP($X41,クラス・種目リスト!$A$2:$AF$48,9,FALSE),"-")</f>
        <v>-</v>
      </c>
      <c r="CP41" s="18" t="str">
        <f>IFERROR(VLOOKUP($X41,クラス・種目リスト!$A$2:$AF$48,10,FALSE),"-")</f>
        <v>-</v>
      </c>
      <c r="CQ41" s="18" t="str">
        <f>IFERROR(VLOOKUP($X41,クラス・種目リスト!$A$2:$AF$48,11,FALSE),"-")</f>
        <v>-</v>
      </c>
      <c r="CR41" s="18" t="str">
        <f>IFERROR(VLOOKUP($X41,クラス・種目リスト!$A$2:$AF$48,12,FALSE),"-")</f>
        <v>-</v>
      </c>
      <c r="CS41" s="18" t="str">
        <f>IFERROR(VLOOKUP($X41,クラス・種目リスト!$A$2:$AF$48,13,FALSE),"-")</f>
        <v>-</v>
      </c>
      <c r="CT41" s="18" t="str">
        <f>IFERROR(VLOOKUP($X41,クラス・種目リスト!$A$2:$AF$48,14,FALSE),"-")</f>
        <v>-</v>
      </c>
      <c r="CU41" s="18" t="str">
        <f>IFERROR(VLOOKUP($X41,クラス・種目リスト!$A$2:$AF$48,15,FALSE),"-")</f>
        <v>-</v>
      </c>
      <c r="CV41" s="18" t="str">
        <f>IFERROR(VLOOKUP($X41,クラス・種目リスト!$A$2:$AF$48,16,FALSE),"-")</f>
        <v>-</v>
      </c>
      <c r="CW41" s="18" t="str">
        <f>IFERROR(VLOOKUP($X41,クラス・種目リスト!$A$2:$AF$48,17,FALSE),"-")</f>
        <v>-</v>
      </c>
      <c r="CX41" s="18"/>
      <c r="CY41" s="18"/>
      <c r="CZ41" s="18"/>
      <c r="DA41" s="18"/>
      <c r="DB41" s="18"/>
      <c r="DC41" s="18" t="str">
        <f>IFERROR(VLOOKUP($AL41,クラス・種目リスト!$A$2:$AF$48,18,FALSE),"-")</f>
        <v>-</v>
      </c>
      <c r="DD41" s="18" t="str">
        <f>IFERROR(VLOOKUP($AL41,クラス・種目リスト!$A$2:$AF$48,19,FALSE),"-")</f>
        <v>-</v>
      </c>
      <c r="DE41" s="18" t="str">
        <f>IFERROR(VLOOKUP($AL41,クラス・種目リスト!$A$2:$AF$48,20,FALSE),"-")</f>
        <v>-</v>
      </c>
      <c r="DF41" s="18" t="str">
        <f>IFERROR(VLOOKUP($AL41,クラス・種目リスト!$A$2:$AF$48,21,FALSE),"-")</f>
        <v>-</v>
      </c>
      <c r="DG41" s="18" t="str">
        <f>IFERROR(VLOOKUP($AL41,クラス・種目リスト!$A$2:$AF$48,22,FALSE),"-")</f>
        <v>-</v>
      </c>
      <c r="DH41" s="18" t="str">
        <f>IFERROR(VLOOKUP($AL41,クラス・種目リスト!$A$2:$AF$48,23,FALSE),"-")</f>
        <v>-</v>
      </c>
      <c r="DI41" s="18" t="str">
        <f>IFERROR(VLOOKUP($AL41,クラス・種目リスト!$A$2:$AF$48,24,FALSE),"-")</f>
        <v>-</v>
      </c>
      <c r="DJ41" s="18" t="str">
        <f>IFERROR(VLOOKUP($AL41,クラス・種目リスト!$A$2:$AF$48,25,FALSE),"-")</f>
        <v>-</v>
      </c>
      <c r="DK41" s="18" t="str">
        <f>IFERROR(VLOOKUP($AL41,クラス・種目リスト!$A$2:$AF$48,26,FALSE),"-")</f>
        <v>-</v>
      </c>
      <c r="DL41" s="18" t="str">
        <f>IFERROR(VLOOKUP($AL41,クラス・種目リスト!$A$2:$AF$48,27,FALSE),"-")</f>
        <v>-</v>
      </c>
      <c r="DM41" s="18" t="str">
        <f>IFERROR(VLOOKUP($AL41,クラス・種目リスト!$A$2:$AF$48,28,FALSE),"-")</f>
        <v>-</v>
      </c>
      <c r="DN41" s="18" t="str">
        <f>IFERROR(VLOOKUP($AL41,クラス・種目リスト!$A$2:$AF$48,29,FALSE),"-")</f>
        <v>-</v>
      </c>
      <c r="DO41" s="18" t="str">
        <f>IFERROR(VLOOKUP($AL41,クラス・種目リスト!$A$2:$AF$48,30,FALSE),"-")</f>
        <v>-</v>
      </c>
      <c r="DP41" s="18" t="str">
        <f>IFERROR(VLOOKUP($AL41,クラス・種目リスト!$A$2:$AF$48,31,FALSE),"-")</f>
        <v>-</v>
      </c>
      <c r="DQ41" s="18" t="str">
        <f>IFERROR(VLOOKUP($AL41,クラス・種目リスト!$A$2:$AF$48,32,FALSE),"-")</f>
        <v>-</v>
      </c>
      <c r="DW41" s="18" t="str">
        <f>IFERROR(VLOOKUP($AV41,クラス・種目リスト!$A$2:$AF$48,18,FALSE),"-")</f>
        <v>-</v>
      </c>
      <c r="DX41" s="18" t="str">
        <f>IFERROR(VLOOKUP($AV41,クラス・種目リスト!$A$2:$AF$48,19,FALSE),"-")</f>
        <v>-</v>
      </c>
      <c r="DY41" s="18" t="str">
        <f>IFERROR(VLOOKUP($AV41,クラス・種目リスト!$A$2:$AF$48,20,FALSE),"-")</f>
        <v>-</v>
      </c>
      <c r="DZ41" s="18" t="str">
        <f>IFERROR(VLOOKUP($AV41,クラス・種目リスト!$A$2:$AF$48,21,FALSE),"-")</f>
        <v>-</v>
      </c>
      <c r="EA41" s="18" t="str">
        <f>IFERROR(VLOOKUP($AV41,クラス・種目リスト!$A$2:$AF$48,22,FALSE),"-")</f>
        <v>-</v>
      </c>
      <c r="EB41" s="18" t="str">
        <f>IFERROR(VLOOKUP($AV41,クラス・種目リスト!$A$2:$AF$48,23,FALSE),"-")</f>
        <v>-</v>
      </c>
      <c r="EC41" s="18" t="str">
        <f>IFERROR(VLOOKUP($AV41,クラス・種目リスト!$A$2:$AF$48,24,FALSE),"-")</f>
        <v>-</v>
      </c>
      <c r="ED41" s="18" t="str">
        <f>IFERROR(VLOOKUP($AV41,クラス・種目リスト!$A$2:$AF$48,25,FALSE),"-")</f>
        <v>-</v>
      </c>
      <c r="EE41" s="18" t="str">
        <f>IFERROR(VLOOKUP($AV41,クラス・種目リスト!$A$2:$AF$48,26,FALSE),"-")</f>
        <v>-</v>
      </c>
      <c r="EF41" s="18" t="str">
        <f>IFERROR(VLOOKUP($AV41,クラス・種目リスト!$A$2:$AF$48,27,FALSE),"-")</f>
        <v>-</v>
      </c>
      <c r="EG41" s="18" t="str">
        <f>IFERROR(VLOOKUP($AV41,クラス・種目リスト!$A$2:$AF$48,28,FALSE),"-")</f>
        <v>-</v>
      </c>
      <c r="EH41" s="18" t="str">
        <f>IFERROR(VLOOKUP($AV41,クラス・種目リスト!$A$2:$AF$48,29,FALSE),"-")</f>
        <v>-</v>
      </c>
      <c r="EI41" s="18" t="str">
        <f>IFERROR(VLOOKUP($AV41,クラス・種目リスト!$A$2:$AF$48,30,FALSE),"-")</f>
        <v>-</v>
      </c>
      <c r="EJ41" s="18" t="str">
        <f>IFERROR(VLOOKUP($AV41,クラス・種目リスト!$A$2:$AF$48,31,FALSE),"-")</f>
        <v>-</v>
      </c>
      <c r="EK41" s="18" t="str">
        <f>IFERROR(VLOOKUP($AV41,クラス・種目リスト!$A$2:$AF$48,32,FALSE),"-")</f>
        <v>-</v>
      </c>
      <c r="EL41" s="18"/>
      <c r="EM41" s="18"/>
      <c r="EN41" s="18"/>
      <c r="EO41" s="18"/>
      <c r="EP41" s="18"/>
      <c r="ER41" s="3">
        <f ca="1">IF(INDIRECT("O41")="-",0,COUNTA(INDIRECT("O41")))+IF(INDIRECT("Y41")="-",0,COUNTA(INDIRECT("Y41")))+IF(INDIRECT("AM41")="-",0,COUNTA(INDIRECT("AM41")))+IF(INDIRECT("AW41")="-",0,COUNTA(INDIRECT("AW41")))</f>
        <v>0</v>
      </c>
    </row>
    <row r="42" spans="1:148" ht="19.5" customHeight="1" x14ac:dyDescent="0.15">
      <c r="A42" s="211"/>
      <c r="B42" s="238" t="str">
        <f t="shared" si="10"/>
        <v/>
      </c>
      <c r="C42" s="218"/>
      <c r="D42" s="223"/>
      <c r="E42" s="224"/>
      <c r="F42" s="221"/>
      <c r="G42" s="222"/>
      <c r="H42" s="25"/>
      <c r="I42" s="203" t="str">
        <f t="shared" si="11"/>
        <v/>
      </c>
      <c r="J42" s="239" t="str">
        <f t="shared" si="12"/>
        <v/>
      </c>
      <c r="K42" s="78"/>
      <c r="L42" s="239" t="str">
        <f t="shared" si="13"/>
        <v/>
      </c>
      <c r="M42" s="93"/>
      <c r="N42" s="93"/>
      <c r="O42" s="90"/>
      <c r="P42" s="70"/>
      <c r="Q42" s="71"/>
      <c r="R42" s="70"/>
      <c r="S42" s="72"/>
      <c r="T42" s="70"/>
      <c r="U42" s="72"/>
      <c r="V42" s="206" t="str">
        <f t="shared" si="16"/>
        <v/>
      </c>
      <c r="W42" s="255"/>
      <c r="X42" s="31"/>
      <c r="Y42" s="90"/>
      <c r="Z42" s="70"/>
      <c r="AA42" s="71"/>
      <c r="AB42" s="73"/>
      <c r="AC42" s="72"/>
      <c r="AD42" s="74"/>
      <c r="AE42" s="72"/>
      <c r="AF42" s="206" t="str">
        <f t="shared" si="17"/>
        <v/>
      </c>
      <c r="AG42" s="206"/>
      <c r="AH42" s="95"/>
      <c r="AI42" s="19" t="str">
        <f t="shared" si="14"/>
        <v>-</v>
      </c>
      <c r="AJ42" s="234"/>
      <c r="AK42" s="22"/>
      <c r="AL42" s="93"/>
      <c r="AM42" s="90"/>
      <c r="AN42" s="70"/>
      <c r="AO42" s="71"/>
      <c r="AP42" s="73"/>
      <c r="AQ42" s="72"/>
      <c r="AR42" s="74"/>
      <c r="AS42" s="72"/>
      <c r="AT42" s="206" t="str">
        <f t="shared" si="18"/>
        <v/>
      </c>
      <c r="AU42" s="255"/>
      <c r="AV42" s="31"/>
      <c r="AW42" s="90"/>
      <c r="AX42" s="70"/>
      <c r="AY42" s="71"/>
      <c r="AZ42" s="73"/>
      <c r="BA42" s="72"/>
      <c r="BB42" s="74"/>
      <c r="BC42" s="72"/>
      <c r="BD42" s="205" t="str">
        <f t="shared" si="19"/>
        <v/>
      </c>
      <c r="BE42" s="206"/>
      <c r="BF42" s="95"/>
      <c r="BG42" s="19" t="str">
        <f t="shared" si="15"/>
        <v>-</v>
      </c>
      <c r="BH42" s="22"/>
      <c r="BI42" s="146"/>
      <c r="BJ42" s="34" t="str">
        <f t="shared" si="20"/>
        <v/>
      </c>
      <c r="BK42" s="53" t="str">
        <f>IFERROR(VLOOKUP($BJ42,クラス・種目リスト!$A$66:$E$81,3,FALSE),"-")</f>
        <v>-</v>
      </c>
      <c r="BL42" s="53" t="str">
        <f>IFERROR(VLOOKUP($BJ42,クラス・種目リスト!$A$66:$E$81,4,FALSE),"-")</f>
        <v>-</v>
      </c>
      <c r="BM42" s="53" t="str">
        <f>IFERROR(VLOOKUP($BJ42,クラス・種目リスト!$A$66:$E$81,5,FALSE),"-")</f>
        <v>-</v>
      </c>
      <c r="BN42" s="41"/>
      <c r="BO42" s="18" t="str">
        <f>IFERROR(VLOOKUP($N42,クラス・種目リスト!$A$2:$AF$48,3,FALSE),"-")</f>
        <v>-</v>
      </c>
      <c r="BP42" s="18" t="str">
        <f>IFERROR(VLOOKUP($N42,クラス・種目リスト!$A$2:$AF$48,4,FALSE),"-")</f>
        <v>-</v>
      </c>
      <c r="BQ42" s="18" t="str">
        <f>IFERROR(VLOOKUP($N42,クラス・種目リスト!$A$2:$AF$48,5,FALSE),"-")</f>
        <v>-</v>
      </c>
      <c r="BR42" s="18" t="str">
        <f>IFERROR(VLOOKUP($N42,クラス・種目リスト!$A$2:$AF$48,6,FALSE),"-")</f>
        <v>-</v>
      </c>
      <c r="BS42" s="18" t="str">
        <f>IFERROR(VLOOKUP($N42,クラス・種目リスト!$A$2:$AF$48,7,FALSE),"-")</f>
        <v>-</v>
      </c>
      <c r="BT42" s="18" t="str">
        <f>IFERROR(VLOOKUP($N42,クラス・種目リスト!$A$2:$AF$48,8,FALSE),"-")</f>
        <v>-</v>
      </c>
      <c r="BU42" s="18" t="str">
        <f>IFERROR(VLOOKUP($N42,クラス・種目リスト!$A$2:$AF$48,9,FALSE),"-")</f>
        <v>-</v>
      </c>
      <c r="BV42" s="18" t="str">
        <f>IFERROR(VLOOKUP($N42,クラス・種目リスト!$A$2:$AF$48,10,FALSE),"-")</f>
        <v>-</v>
      </c>
      <c r="BW42" s="18" t="str">
        <f>IFERROR(VLOOKUP($N42,クラス・種目リスト!$A$2:$AF$48,11,FALSE),"-")</f>
        <v>-</v>
      </c>
      <c r="BX42" s="18" t="str">
        <f>IFERROR(VLOOKUP($N42,クラス・種目リスト!$A$2:$AF$48,12,FALSE),"-")</f>
        <v>-</v>
      </c>
      <c r="BY42" s="18" t="str">
        <f>IFERROR(VLOOKUP($N42,クラス・種目リスト!$A$2:$AF$48,13,FALSE),"-")</f>
        <v>-</v>
      </c>
      <c r="BZ42" s="18" t="str">
        <f>IFERROR(VLOOKUP($N42,クラス・種目リスト!$A$2:$AF$48,14,FALSE),"-")</f>
        <v>-</v>
      </c>
      <c r="CA42" s="18" t="str">
        <f>IFERROR(VLOOKUP($N42,クラス・種目リスト!$A$2:$AF$48,15,FALSE),"-")</f>
        <v>-</v>
      </c>
      <c r="CB42" s="18" t="str">
        <f>IFERROR(VLOOKUP($N42,クラス・種目リスト!$A$2:$AF$48,16,FALSE),"-")</f>
        <v>-</v>
      </c>
      <c r="CC42" s="18" t="str">
        <f>IFERROR(VLOOKUP($N42,クラス・種目リスト!$A$2:$AF$48,17,FALSE),"-")</f>
        <v>-</v>
      </c>
      <c r="CD42" s="18"/>
      <c r="CE42" s="18"/>
      <c r="CF42" s="18"/>
      <c r="CG42" s="18"/>
      <c r="CH42" s="18"/>
      <c r="CI42" s="18" t="str">
        <f>IFERROR(VLOOKUP($X42,クラス・種目リスト!$A$2:$AF$48,3,FALSE),"-")</f>
        <v>-</v>
      </c>
      <c r="CJ42" s="18" t="str">
        <f>IFERROR(VLOOKUP($X42,クラス・種目リスト!$A$2:$AF$48,4,FALSE),"-")</f>
        <v>-</v>
      </c>
      <c r="CK42" s="18" t="str">
        <f>IFERROR(VLOOKUP($X42,クラス・種目リスト!$A$2:$AF$48,5,FALSE),"-")</f>
        <v>-</v>
      </c>
      <c r="CL42" s="18" t="str">
        <f>IFERROR(VLOOKUP($X42,クラス・種目リスト!$A$2:$AF$48,6,FALSE),"-")</f>
        <v>-</v>
      </c>
      <c r="CM42" s="18" t="str">
        <f>IFERROR(VLOOKUP($X42,クラス・種目リスト!$A$2:$AF$48,7,FALSE),"-")</f>
        <v>-</v>
      </c>
      <c r="CN42" s="18" t="str">
        <f>IFERROR(VLOOKUP($X42,クラス・種目リスト!$A$2:$AF$48,8,FALSE),"-")</f>
        <v>-</v>
      </c>
      <c r="CO42" s="18" t="str">
        <f>IFERROR(VLOOKUP($X42,クラス・種目リスト!$A$2:$AF$48,9,FALSE),"-")</f>
        <v>-</v>
      </c>
      <c r="CP42" s="18" t="str">
        <f>IFERROR(VLOOKUP($X42,クラス・種目リスト!$A$2:$AF$48,10,FALSE),"-")</f>
        <v>-</v>
      </c>
      <c r="CQ42" s="18" t="str">
        <f>IFERROR(VLOOKUP($X42,クラス・種目リスト!$A$2:$AF$48,11,FALSE),"-")</f>
        <v>-</v>
      </c>
      <c r="CR42" s="18" t="str">
        <f>IFERROR(VLOOKUP($X42,クラス・種目リスト!$A$2:$AF$48,12,FALSE),"-")</f>
        <v>-</v>
      </c>
      <c r="CS42" s="18" t="str">
        <f>IFERROR(VLOOKUP($X42,クラス・種目リスト!$A$2:$AF$48,13,FALSE),"-")</f>
        <v>-</v>
      </c>
      <c r="CT42" s="18" t="str">
        <f>IFERROR(VLOOKUP($X42,クラス・種目リスト!$A$2:$AF$48,14,FALSE),"-")</f>
        <v>-</v>
      </c>
      <c r="CU42" s="18" t="str">
        <f>IFERROR(VLOOKUP($X42,クラス・種目リスト!$A$2:$AF$48,15,FALSE),"-")</f>
        <v>-</v>
      </c>
      <c r="CV42" s="18" t="str">
        <f>IFERROR(VLOOKUP($X42,クラス・種目リスト!$A$2:$AF$48,16,FALSE),"-")</f>
        <v>-</v>
      </c>
      <c r="CW42" s="18" t="str">
        <f>IFERROR(VLOOKUP($X42,クラス・種目リスト!$A$2:$AF$48,17,FALSE),"-")</f>
        <v>-</v>
      </c>
      <c r="CX42" s="18"/>
      <c r="CY42" s="18"/>
      <c r="CZ42" s="18"/>
      <c r="DA42" s="18"/>
      <c r="DB42" s="18"/>
      <c r="DC42" s="18" t="str">
        <f>IFERROR(VLOOKUP($AL42,クラス・種目リスト!$A$2:$AF$48,18,FALSE),"-")</f>
        <v>-</v>
      </c>
      <c r="DD42" s="18" t="str">
        <f>IFERROR(VLOOKUP($AL42,クラス・種目リスト!$A$2:$AF$48,19,FALSE),"-")</f>
        <v>-</v>
      </c>
      <c r="DE42" s="18" t="str">
        <f>IFERROR(VLOOKUP($AL42,クラス・種目リスト!$A$2:$AF$48,20,FALSE),"-")</f>
        <v>-</v>
      </c>
      <c r="DF42" s="18" t="str">
        <f>IFERROR(VLOOKUP($AL42,クラス・種目リスト!$A$2:$AF$48,21,FALSE),"-")</f>
        <v>-</v>
      </c>
      <c r="DG42" s="18" t="str">
        <f>IFERROR(VLOOKUP($AL42,クラス・種目リスト!$A$2:$AF$48,22,FALSE),"-")</f>
        <v>-</v>
      </c>
      <c r="DH42" s="18" t="str">
        <f>IFERROR(VLOOKUP($AL42,クラス・種目リスト!$A$2:$AF$48,23,FALSE),"-")</f>
        <v>-</v>
      </c>
      <c r="DI42" s="18" t="str">
        <f>IFERROR(VLOOKUP($AL42,クラス・種目リスト!$A$2:$AF$48,24,FALSE),"-")</f>
        <v>-</v>
      </c>
      <c r="DJ42" s="18" t="str">
        <f>IFERROR(VLOOKUP($AL42,クラス・種目リスト!$A$2:$AF$48,25,FALSE),"-")</f>
        <v>-</v>
      </c>
      <c r="DK42" s="18" t="str">
        <f>IFERROR(VLOOKUP($AL42,クラス・種目リスト!$A$2:$AF$48,26,FALSE),"-")</f>
        <v>-</v>
      </c>
      <c r="DL42" s="18" t="str">
        <f>IFERROR(VLOOKUP($AL42,クラス・種目リスト!$A$2:$AF$48,27,FALSE),"-")</f>
        <v>-</v>
      </c>
      <c r="DM42" s="18" t="str">
        <f>IFERROR(VLOOKUP($AL42,クラス・種目リスト!$A$2:$AF$48,28,FALSE),"-")</f>
        <v>-</v>
      </c>
      <c r="DN42" s="18" t="str">
        <f>IFERROR(VLOOKUP($AL42,クラス・種目リスト!$A$2:$AF$48,29,FALSE),"-")</f>
        <v>-</v>
      </c>
      <c r="DO42" s="18" t="str">
        <f>IFERROR(VLOOKUP($AL42,クラス・種目リスト!$A$2:$AF$48,30,FALSE),"-")</f>
        <v>-</v>
      </c>
      <c r="DP42" s="18" t="str">
        <f>IFERROR(VLOOKUP($AL42,クラス・種目リスト!$A$2:$AF$48,31,FALSE),"-")</f>
        <v>-</v>
      </c>
      <c r="DQ42" s="18" t="str">
        <f>IFERROR(VLOOKUP($AL42,クラス・種目リスト!$A$2:$AF$48,32,FALSE),"-")</f>
        <v>-</v>
      </c>
      <c r="DW42" s="18" t="str">
        <f>IFERROR(VLOOKUP($AV42,クラス・種目リスト!$A$2:$AF$48,18,FALSE),"-")</f>
        <v>-</v>
      </c>
      <c r="DX42" s="18" t="str">
        <f>IFERROR(VLOOKUP($AV42,クラス・種目リスト!$A$2:$AF$48,19,FALSE),"-")</f>
        <v>-</v>
      </c>
      <c r="DY42" s="18" t="str">
        <f>IFERROR(VLOOKUP($AV42,クラス・種目リスト!$A$2:$AF$48,20,FALSE),"-")</f>
        <v>-</v>
      </c>
      <c r="DZ42" s="18" t="str">
        <f>IFERROR(VLOOKUP($AV42,クラス・種目リスト!$A$2:$AF$48,21,FALSE),"-")</f>
        <v>-</v>
      </c>
      <c r="EA42" s="18" t="str">
        <f>IFERROR(VLOOKUP($AV42,クラス・種目リスト!$A$2:$AF$48,22,FALSE),"-")</f>
        <v>-</v>
      </c>
      <c r="EB42" s="18" t="str">
        <f>IFERROR(VLOOKUP($AV42,クラス・種目リスト!$A$2:$AF$48,23,FALSE),"-")</f>
        <v>-</v>
      </c>
      <c r="EC42" s="18" t="str">
        <f>IFERROR(VLOOKUP($AV42,クラス・種目リスト!$A$2:$AF$48,24,FALSE),"-")</f>
        <v>-</v>
      </c>
      <c r="ED42" s="18" t="str">
        <f>IFERROR(VLOOKUP($AV42,クラス・種目リスト!$A$2:$AF$48,25,FALSE),"-")</f>
        <v>-</v>
      </c>
      <c r="EE42" s="18" t="str">
        <f>IFERROR(VLOOKUP($AV42,クラス・種目リスト!$A$2:$AF$48,26,FALSE),"-")</f>
        <v>-</v>
      </c>
      <c r="EF42" s="18" t="str">
        <f>IFERROR(VLOOKUP($AV42,クラス・種目リスト!$A$2:$AF$48,27,FALSE),"-")</f>
        <v>-</v>
      </c>
      <c r="EG42" s="18" t="str">
        <f>IFERROR(VLOOKUP($AV42,クラス・種目リスト!$A$2:$AF$48,28,FALSE),"-")</f>
        <v>-</v>
      </c>
      <c r="EH42" s="18" t="str">
        <f>IFERROR(VLOOKUP($AV42,クラス・種目リスト!$A$2:$AF$48,29,FALSE),"-")</f>
        <v>-</v>
      </c>
      <c r="EI42" s="18" t="str">
        <f>IFERROR(VLOOKUP($AV42,クラス・種目リスト!$A$2:$AF$48,30,FALSE),"-")</f>
        <v>-</v>
      </c>
      <c r="EJ42" s="18" t="str">
        <f>IFERROR(VLOOKUP($AV42,クラス・種目リスト!$A$2:$AF$48,31,FALSE),"-")</f>
        <v>-</v>
      </c>
      <c r="EK42" s="18" t="str">
        <f>IFERROR(VLOOKUP($AV42,クラス・種目リスト!$A$2:$AF$48,32,FALSE),"-")</f>
        <v>-</v>
      </c>
      <c r="EL42" s="18"/>
      <c r="EM42" s="18"/>
      <c r="EN42" s="18"/>
      <c r="EO42" s="18"/>
      <c r="EP42" s="18"/>
      <c r="ER42" s="3">
        <f ca="1">IF(INDIRECT("O42")="-",0,COUNTA(INDIRECT("O42")))+IF(INDIRECT("Y42")="-",0,COUNTA(INDIRECT("Y42")))+IF(INDIRECT("AM42")="-",0,COUNTA(INDIRECT("AM42")))+IF(INDIRECT("AW42")="-",0,COUNTA(INDIRECT("AW42")))</f>
        <v>0</v>
      </c>
    </row>
    <row r="43" spans="1:148" ht="19.5" customHeight="1" x14ac:dyDescent="0.15">
      <c r="A43" s="211"/>
      <c r="B43" s="238" t="str">
        <f t="shared" si="10"/>
        <v/>
      </c>
      <c r="C43" s="218"/>
      <c r="D43" s="219"/>
      <c r="E43" s="220"/>
      <c r="F43" s="221"/>
      <c r="G43" s="222"/>
      <c r="H43" s="25"/>
      <c r="I43" s="203" t="str">
        <f t="shared" si="11"/>
        <v/>
      </c>
      <c r="J43" s="239" t="str">
        <f t="shared" si="12"/>
        <v/>
      </c>
      <c r="K43" s="78"/>
      <c r="L43" s="239" t="str">
        <f t="shared" si="13"/>
        <v/>
      </c>
      <c r="M43" s="93"/>
      <c r="N43" s="93"/>
      <c r="O43" s="90"/>
      <c r="P43" s="70"/>
      <c r="Q43" s="71"/>
      <c r="R43" s="70"/>
      <c r="S43" s="72"/>
      <c r="T43" s="70"/>
      <c r="U43" s="72"/>
      <c r="V43" s="206" t="str">
        <f t="shared" si="16"/>
        <v/>
      </c>
      <c r="W43" s="255"/>
      <c r="X43" s="31"/>
      <c r="Y43" s="90"/>
      <c r="Z43" s="70"/>
      <c r="AA43" s="71"/>
      <c r="AB43" s="73"/>
      <c r="AC43" s="72"/>
      <c r="AD43" s="74"/>
      <c r="AE43" s="72"/>
      <c r="AF43" s="206" t="str">
        <f t="shared" si="17"/>
        <v/>
      </c>
      <c r="AG43" s="206"/>
      <c r="AH43" s="95"/>
      <c r="AI43" s="19" t="str">
        <f t="shared" si="14"/>
        <v>-</v>
      </c>
      <c r="AJ43" s="234"/>
      <c r="AK43" s="22"/>
      <c r="AL43" s="93"/>
      <c r="AM43" s="90"/>
      <c r="AN43" s="70"/>
      <c r="AO43" s="71"/>
      <c r="AP43" s="73"/>
      <c r="AQ43" s="72"/>
      <c r="AR43" s="74"/>
      <c r="AS43" s="72"/>
      <c r="AT43" s="206" t="str">
        <f t="shared" si="18"/>
        <v/>
      </c>
      <c r="AU43" s="255"/>
      <c r="AV43" s="31"/>
      <c r="AW43" s="90"/>
      <c r="AX43" s="70"/>
      <c r="AY43" s="71"/>
      <c r="AZ43" s="73"/>
      <c r="BA43" s="72"/>
      <c r="BB43" s="74"/>
      <c r="BC43" s="72"/>
      <c r="BD43" s="205" t="str">
        <f t="shared" si="19"/>
        <v/>
      </c>
      <c r="BE43" s="206"/>
      <c r="BF43" s="95"/>
      <c r="BG43" s="19" t="str">
        <f t="shared" si="15"/>
        <v>-</v>
      </c>
      <c r="BH43" s="22"/>
      <c r="BI43" s="146"/>
      <c r="BJ43" s="34" t="str">
        <f t="shared" si="20"/>
        <v/>
      </c>
      <c r="BK43" s="53" t="str">
        <f>IFERROR(VLOOKUP($BJ43,クラス・種目リスト!$A$66:$E$81,3,FALSE),"-")</f>
        <v>-</v>
      </c>
      <c r="BL43" s="53" t="str">
        <f>IFERROR(VLOOKUP($BJ43,クラス・種目リスト!$A$66:$E$81,4,FALSE),"-")</f>
        <v>-</v>
      </c>
      <c r="BM43" s="53" t="str">
        <f>IFERROR(VLOOKUP($BJ43,クラス・種目リスト!$A$66:$E$81,5,FALSE),"-")</f>
        <v>-</v>
      </c>
      <c r="BN43" s="41"/>
      <c r="BO43" s="18" t="str">
        <f>IFERROR(VLOOKUP($N43,クラス・種目リスト!$A$2:$AF$48,3,FALSE),"-")</f>
        <v>-</v>
      </c>
      <c r="BP43" s="18" t="str">
        <f>IFERROR(VLOOKUP($N43,クラス・種目リスト!$A$2:$AF$48,4,FALSE),"-")</f>
        <v>-</v>
      </c>
      <c r="BQ43" s="18" t="str">
        <f>IFERROR(VLOOKUP($N43,クラス・種目リスト!$A$2:$AF$48,5,FALSE),"-")</f>
        <v>-</v>
      </c>
      <c r="BR43" s="18" t="str">
        <f>IFERROR(VLOOKUP($N43,クラス・種目リスト!$A$2:$AF$48,6,FALSE),"-")</f>
        <v>-</v>
      </c>
      <c r="BS43" s="18" t="str">
        <f>IFERROR(VLOOKUP($N43,クラス・種目リスト!$A$2:$AF$48,7,FALSE),"-")</f>
        <v>-</v>
      </c>
      <c r="BT43" s="18" t="str">
        <f>IFERROR(VLOOKUP($N43,クラス・種目リスト!$A$2:$AF$48,8,FALSE),"-")</f>
        <v>-</v>
      </c>
      <c r="BU43" s="18" t="str">
        <f>IFERROR(VLOOKUP($N43,クラス・種目リスト!$A$2:$AF$48,9,FALSE),"-")</f>
        <v>-</v>
      </c>
      <c r="BV43" s="18" t="str">
        <f>IFERROR(VLOOKUP($N43,クラス・種目リスト!$A$2:$AF$48,10,FALSE),"-")</f>
        <v>-</v>
      </c>
      <c r="BW43" s="18" t="str">
        <f>IFERROR(VLOOKUP($N43,クラス・種目リスト!$A$2:$AF$48,11,FALSE),"-")</f>
        <v>-</v>
      </c>
      <c r="BX43" s="18" t="str">
        <f>IFERROR(VLOOKUP($N43,クラス・種目リスト!$A$2:$AF$48,12,FALSE),"-")</f>
        <v>-</v>
      </c>
      <c r="BY43" s="18" t="str">
        <f>IFERROR(VLOOKUP($N43,クラス・種目リスト!$A$2:$AF$48,13,FALSE),"-")</f>
        <v>-</v>
      </c>
      <c r="BZ43" s="18" t="str">
        <f>IFERROR(VLOOKUP($N43,クラス・種目リスト!$A$2:$AF$48,14,FALSE),"-")</f>
        <v>-</v>
      </c>
      <c r="CA43" s="18" t="str">
        <f>IFERROR(VLOOKUP($N43,クラス・種目リスト!$A$2:$AF$48,15,FALSE),"-")</f>
        <v>-</v>
      </c>
      <c r="CB43" s="18" t="str">
        <f>IFERROR(VLOOKUP($N43,クラス・種目リスト!$A$2:$AF$48,16,FALSE),"-")</f>
        <v>-</v>
      </c>
      <c r="CC43" s="18" t="str">
        <f>IFERROR(VLOOKUP($N43,クラス・種目リスト!$A$2:$AF$48,17,FALSE),"-")</f>
        <v>-</v>
      </c>
      <c r="CD43" s="18"/>
      <c r="CE43" s="18"/>
      <c r="CF43" s="18"/>
      <c r="CG43" s="18"/>
      <c r="CH43" s="18"/>
      <c r="CI43" s="18" t="str">
        <f>IFERROR(VLOOKUP($X43,クラス・種目リスト!$A$2:$AF$48,3,FALSE),"-")</f>
        <v>-</v>
      </c>
      <c r="CJ43" s="18" t="str">
        <f>IFERROR(VLOOKUP($X43,クラス・種目リスト!$A$2:$AF$48,4,FALSE),"-")</f>
        <v>-</v>
      </c>
      <c r="CK43" s="18" t="str">
        <f>IFERROR(VLOOKUP($X43,クラス・種目リスト!$A$2:$AF$48,5,FALSE),"-")</f>
        <v>-</v>
      </c>
      <c r="CL43" s="18" t="str">
        <f>IFERROR(VLOOKUP($X43,クラス・種目リスト!$A$2:$AF$48,6,FALSE),"-")</f>
        <v>-</v>
      </c>
      <c r="CM43" s="18" t="str">
        <f>IFERROR(VLOOKUP($X43,クラス・種目リスト!$A$2:$AF$48,7,FALSE),"-")</f>
        <v>-</v>
      </c>
      <c r="CN43" s="18" t="str">
        <f>IFERROR(VLOOKUP($X43,クラス・種目リスト!$A$2:$AF$48,8,FALSE),"-")</f>
        <v>-</v>
      </c>
      <c r="CO43" s="18" t="str">
        <f>IFERROR(VLOOKUP($X43,クラス・種目リスト!$A$2:$AF$48,9,FALSE),"-")</f>
        <v>-</v>
      </c>
      <c r="CP43" s="18" t="str">
        <f>IFERROR(VLOOKUP($X43,クラス・種目リスト!$A$2:$AF$48,10,FALSE),"-")</f>
        <v>-</v>
      </c>
      <c r="CQ43" s="18" t="str">
        <f>IFERROR(VLOOKUP($X43,クラス・種目リスト!$A$2:$AF$48,11,FALSE),"-")</f>
        <v>-</v>
      </c>
      <c r="CR43" s="18" t="str">
        <f>IFERROR(VLOOKUP($X43,クラス・種目リスト!$A$2:$AF$48,12,FALSE),"-")</f>
        <v>-</v>
      </c>
      <c r="CS43" s="18" t="str">
        <f>IFERROR(VLOOKUP($X43,クラス・種目リスト!$A$2:$AF$48,13,FALSE),"-")</f>
        <v>-</v>
      </c>
      <c r="CT43" s="18" t="str">
        <f>IFERROR(VLOOKUP($X43,クラス・種目リスト!$A$2:$AF$48,14,FALSE),"-")</f>
        <v>-</v>
      </c>
      <c r="CU43" s="18" t="str">
        <f>IFERROR(VLOOKUP($X43,クラス・種目リスト!$A$2:$AF$48,15,FALSE),"-")</f>
        <v>-</v>
      </c>
      <c r="CV43" s="18" t="str">
        <f>IFERROR(VLOOKUP($X43,クラス・種目リスト!$A$2:$AF$48,16,FALSE),"-")</f>
        <v>-</v>
      </c>
      <c r="CW43" s="18" t="str">
        <f>IFERROR(VLOOKUP($X43,クラス・種目リスト!$A$2:$AF$48,17,FALSE),"-")</f>
        <v>-</v>
      </c>
      <c r="CX43" s="18"/>
      <c r="CY43" s="18"/>
      <c r="CZ43" s="18"/>
      <c r="DA43" s="18"/>
      <c r="DB43" s="18"/>
      <c r="DC43" s="18" t="str">
        <f>IFERROR(VLOOKUP($AL43,クラス・種目リスト!$A$2:$AF$48,18,FALSE),"-")</f>
        <v>-</v>
      </c>
      <c r="DD43" s="18" t="str">
        <f>IFERROR(VLOOKUP($AL43,クラス・種目リスト!$A$2:$AF$48,19,FALSE),"-")</f>
        <v>-</v>
      </c>
      <c r="DE43" s="18" t="str">
        <f>IFERROR(VLOOKUP($AL43,クラス・種目リスト!$A$2:$AF$48,20,FALSE),"-")</f>
        <v>-</v>
      </c>
      <c r="DF43" s="18" t="str">
        <f>IFERROR(VLOOKUP($AL43,クラス・種目リスト!$A$2:$AF$48,21,FALSE),"-")</f>
        <v>-</v>
      </c>
      <c r="DG43" s="18" t="str">
        <f>IFERROR(VLOOKUP($AL43,クラス・種目リスト!$A$2:$AF$48,22,FALSE),"-")</f>
        <v>-</v>
      </c>
      <c r="DH43" s="18" t="str">
        <f>IFERROR(VLOOKUP($AL43,クラス・種目リスト!$A$2:$AF$48,23,FALSE),"-")</f>
        <v>-</v>
      </c>
      <c r="DI43" s="18" t="str">
        <f>IFERROR(VLOOKUP($AL43,クラス・種目リスト!$A$2:$AF$48,24,FALSE),"-")</f>
        <v>-</v>
      </c>
      <c r="DJ43" s="18" t="str">
        <f>IFERROR(VLOOKUP($AL43,クラス・種目リスト!$A$2:$AF$48,25,FALSE),"-")</f>
        <v>-</v>
      </c>
      <c r="DK43" s="18" t="str">
        <f>IFERROR(VLOOKUP($AL43,クラス・種目リスト!$A$2:$AF$48,26,FALSE),"-")</f>
        <v>-</v>
      </c>
      <c r="DL43" s="18" t="str">
        <f>IFERROR(VLOOKUP($AL43,クラス・種目リスト!$A$2:$AF$48,27,FALSE),"-")</f>
        <v>-</v>
      </c>
      <c r="DM43" s="18" t="str">
        <f>IFERROR(VLOOKUP($AL43,クラス・種目リスト!$A$2:$AF$48,28,FALSE),"-")</f>
        <v>-</v>
      </c>
      <c r="DN43" s="18" t="str">
        <f>IFERROR(VLOOKUP($AL43,クラス・種目リスト!$A$2:$AF$48,29,FALSE),"-")</f>
        <v>-</v>
      </c>
      <c r="DO43" s="18" t="str">
        <f>IFERROR(VLOOKUP($AL43,クラス・種目リスト!$A$2:$AF$48,30,FALSE),"-")</f>
        <v>-</v>
      </c>
      <c r="DP43" s="18" t="str">
        <f>IFERROR(VLOOKUP($AL43,クラス・種目リスト!$A$2:$AF$48,31,FALSE),"-")</f>
        <v>-</v>
      </c>
      <c r="DQ43" s="18" t="str">
        <f>IFERROR(VLOOKUP($AL43,クラス・種目リスト!$A$2:$AF$48,32,FALSE),"-")</f>
        <v>-</v>
      </c>
      <c r="DW43" s="18" t="str">
        <f>IFERROR(VLOOKUP($AV43,クラス・種目リスト!$A$2:$AF$48,18,FALSE),"-")</f>
        <v>-</v>
      </c>
      <c r="DX43" s="18" t="str">
        <f>IFERROR(VLOOKUP($AV43,クラス・種目リスト!$A$2:$AF$48,19,FALSE),"-")</f>
        <v>-</v>
      </c>
      <c r="DY43" s="18" t="str">
        <f>IFERROR(VLOOKUP($AV43,クラス・種目リスト!$A$2:$AF$48,20,FALSE),"-")</f>
        <v>-</v>
      </c>
      <c r="DZ43" s="18" t="str">
        <f>IFERROR(VLOOKUP($AV43,クラス・種目リスト!$A$2:$AF$48,21,FALSE),"-")</f>
        <v>-</v>
      </c>
      <c r="EA43" s="18" t="str">
        <f>IFERROR(VLOOKUP($AV43,クラス・種目リスト!$A$2:$AF$48,22,FALSE),"-")</f>
        <v>-</v>
      </c>
      <c r="EB43" s="18" t="str">
        <f>IFERROR(VLOOKUP($AV43,クラス・種目リスト!$A$2:$AF$48,23,FALSE),"-")</f>
        <v>-</v>
      </c>
      <c r="EC43" s="18" t="str">
        <f>IFERROR(VLOOKUP($AV43,クラス・種目リスト!$A$2:$AF$48,24,FALSE),"-")</f>
        <v>-</v>
      </c>
      <c r="ED43" s="18" t="str">
        <f>IFERROR(VLOOKUP($AV43,クラス・種目リスト!$A$2:$AF$48,25,FALSE),"-")</f>
        <v>-</v>
      </c>
      <c r="EE43" s="18" t="str">
        <f>IFERROR(VLOOKUP($AV43,クラス・種目リスト!$A$2:$AF$48,26,FALSE),"-")</f>
        <v>-</v>
      </c>
      <c r="EF43" s="18" t="str">
        <f>IFERROR(VLOOKUP($AV43,クラス・種目リスト!$A$2:$AF$48,27,FALSE),"-")</f>
        <v>-</v>
      </c>
      <c r="EG43" s="18" t="str">
        <f>IFERROR(VLOOKUP($AV43,クラス・種目リスト!$A$2:$AF$48,28,FALSE),"-")</f>
        <v>-</v>
      </c>
      <c r="EH43" s="18" t="str">
        <f>IFERROR(VLOOKUP($AV43,クラス・種目リスト!$A$2:$AF$48,29,FALSE),"-")</f>
        <v>-</v>
      </c>
      <c r="EI43" s="18" t="str">
        <f>IFERROR(VLOOKUP($AV43,クラス・種目リスト!$A$2:$AF$48,30,FALSE),"-")</f>
        <v>-</v>
      </c>
      <c r="EJ43" s="18" t="str">
        <f>IFERROR(VLOOKUP($AV43,クラス・種目リスト!$A$2:$AF$48,31,FALSE),"-")</f>
        <v>-</v>
      </c>
      <c r="EK43" s="18" t="str">
        <f>IFERROR(VLOOKUP($AV43,クラス・種目リスト!$A$2:$AF$48,32,FALSE),"-")</f>
        <v>-</v>
      </c>
      <c r="EL43" s="18"/>
      <c r="EM43" s="18"/>
      <c r="EN43" s="18"/>
      <c r="EO43" s="18"/>
      <c r="EP43" s="18"/>
      <c r="ER43" s="3">
        <f ca="1">IF(INDIRECT("O43")="-",0,COUNTA(INDIRECT("O43")))+IF(INDIRECT("Y43")="-",0,COUNTA(INDIRECT("Y43")))+IF(INDIRECT("AM43")="-",0,COUNTA(INDIRECT("AM43")))+IF(INDIRECT("AW43")="-",0,COUNTA(INDIRECT("AW43")))</f>
        <v>0</v>
      </c>
    </row>
    <row r="44" spans="1:148" ht="19.5" customHeight="1" x14ac:dyDescent="0.15">
      <c r="A44" s="211"/>
      <c r="B44" s="238" t="str">
        <f t="shared" si="10"/>
        <v/>
      </c>
      <c r="C44" s="218"/>
      <c r="D44" s="223"/>
      <c r="E44" s="224"/>
      <c r="F44" s="221"/>
      <c r="G44" s="222"/>
      <c r="H44" s="25"/>
      <c r="I44" s="203" t="str">
        <f t="shared" si="11"/>
        <v/>
      </c>
      <c r="J44" s="239" t="str">
        <f t="shared" si="12"/>
        <v/>
      </c>
      <c r="K44" s="78"/>
      <c r="L44" s="239" t="str">
        <f t="shared" si="13"/>
        <v/>
      </c>
      <c r="M44" s="93"/>
      <c r="N44" s="93"/>
      <c r="O44" s="90"/>
      <c r="P44" s="70"/>
      <c r="Q44" s="71"/>
      <c r="R44" s="70"/>
      <c r="S44" s="72"/>
      <c r="T44" s="70"/>
      <c r="U44" s="72"/>
      <c r="V44" s="206" t="str">
        <f t="shared" si="16"/>
        <v/>
      </c>
      <c r="W44" s="255"/>
      <c r="X44" s="31"/>
      <c r="Y44" s="90"/>
      <c r="Z44" s="70"/>
      <c r="AA44" s="71"/>
      <c r="AB44" s="73"/>
      <c r="AC44" s="72"/>
      <c r="AD44" s="74"/>
      <c r="AE44" s="72"/>
      <c r="AF44" s="206" t="str">
        <f t="shared" si="17"/>
        <v/>
      </c>
      <c r="AG44" s="206"/>
      <c r="AH44" s="95"/>
      <c r="AI44" s="19" t="str">
        <f t="shared" si="14"/>
        <v>-</v>
      </c>
      <c r="AJ44" s="234"/>
      <c r="AK44" s="22"/>
      <c r="AL44" s="93"/>
      <c r="AM44" s="90"/>
      <c r="AN44" s="70"/>
      <c r="AO44" s="71"/>
      <c r="AP44" s="73"/>
      <c r="AQ44" s="72"/>
      <c r="AR44" s="74"/>
      <c r="AS44" s="72"/>
      <c r="AT44" s="206" t="str">
        <f t="shared" si="18"/>
        <v/>
      </c>
      <c r="AU44" s="255"/>
      <c r="AV44" s="31"/>
      <c r="AW44" s="90"/>
      <c r="AX44" s="70"/>
      <c r="AY44" s="71"/>
      <c r="AZ44" s="73"/>
      <c r="BA44" s="72"/>
      <c r="BB44" s="74"/>
      <c r="BC44" s="72"/>
      <c r="BD44" s="205" t="str">
        <f t="shared" si="19"/>
        <v/>
      </c>
      <c r="BE44" s="206"/>
      <c r="BF44" s="95"/>
      <c r="BG44" s="19" t="str">
        <f t="shared" si="15"/>
        <v>-</v>
      </c>
      <c r="BH44" s="22"/>
      <c r="BI44" s="146"/>
      <c r="BJ44" s="34" t="str">
        <f t="shared" si="20"/>
        <v/>
      </c>
      <c r="BK44" s="53" t="str">
        <f>IFERROR(VLOOKUP($BJ44,クラス・種目リスト!$A$66:$E$81,3,FALSE),"-")</f>
        <v>-</v>
      </c>
      <c r="BL44" s="53" t="str">
        <f>IFERROR(VLOOKUP($BJ44,クラス・種目リスト!$A$66:$E$81,4,FALSE),"-")</f>
        <v>-</v>
      </c>
      <c r="BM44" s="53" t="str">
        <f>IFERROR(VLOOKUP($BJ44,クラス・種目リスト!$A$66:$E$81,5,FALSE),"-")</f>
        <v>-</v>
      </c>
      <c r="BN44" s="41"/>
      <c r="BO44" s="18" t="str">
        <f>IFERROR(VLOOKUP($N44,クラス・種目リスト!$A$2:$AF$48,3,FALSE),"-")</f>
        <v>-</v>
      </c>
      <c r="BP44" s="18" t="str">
        <f>IFERROR(VLOOKUP($N44,クラス・種目リスト!$A$2:$AF$48,4,FALSE),"-")</f>
        <v>-</v>
      </c>
      <c r="BQ44" s="18" t="str">
        <f>IFERROR(VLOOKUP($N44,クラス・種目リスト!$A$2:$AF$48,5,FALSE),"-")</f>
        <v>-</v>
      </c>
      <c r="BR44" s="18" t="str">
        <f>IFERROR(VLOOKUP($N44,クラス・種目リスト!$A$2:$AF$48,6,FALSE),"-")</f>
        <v>-</v>
      </c>
      <c r="BS44" s="18" t="str">
        <f>IFERROR(VLOOKUP($N44,クラス・種目リスト!$A$2:$AF$48,7,FALSE),"-")</f>
        <v>-</v>
      </c>
      <c r="BT44" s="18" t="str">
        <f>IFERROR(VLOOKUP($N44,クラス・種目リスト!$A$2:$AF$48,8,FALSE),"-")</f>
        <v>-</v>
      </c>
      <c r="BU44" s="18" t="str">
        <f>IFERROR(VLOOKUP($N44,クラス・種目リスト!$A$2:$AF$48,9,FALSE),"-")</f>
        <v>-</v>
      </c>
      <c r="BV44" s="18" t="str">
        <f>IFERROR(VLOOKUP($N44,クラス・種目リスト!$A$2:$AF$48,10,FALSE),"-")</f>
        <v>-</v>
      </c>
      <c r="BW44" s="18" t="str">
        <f>IFERROR(VLOOKUP($N44,クラス・種目リスト!$A$2:$AF$48,11,FALSE),"-")</f>
        <v>-</v>
      </c>
      <c r="BX44" s="18" t="str">
        <f>IFERROR(VLOOKUP($N44,クラス・種目リスト!$A$2:$AF$48,12,FALSE),"-")</f>
        <v>-</v>
      </c>
      <c r="BY44" s="18" t="str">
        <f>IFERROR(VLOOKUP($N44,クラス・種目リスト!$A$2:$AF$48,13,FALSE),"-")</f>
        <v>-</v>
      </c>
      <c r="BZ44" s="18" t="str">
        <f>IFERROR(VLOOKUP($N44,クラス・種目リスト!$A$2:$AF$48,14,FALSE),"-")</f>
        <v>-</v>
      </c>
      <c r="CA44" s="18" t="str">
        <f>IFERROR(VLOOKUP($N44,クラス・種目リスト!$A$2:$AF$48,15,FALSE),"-")</f>
        <v>-</v>
      </c>
      <c r="CB44" s="18" t="str">
        <f>IFERROR(VLOOKUP($N44,クラス・種目リスト!$A$2:$AF$48,16,FALSE),"-")</f>
        <v>-</v>
      </c>
      <c r="CC44" s="18" t="str">
        <f>IFERROR(VLOOKUP($N44,クラス・種目リスト!$A$2:$AF$48,17,FALSE),"-")</f>
        <v>-</v>
      </c>
      <c r="CD44" s="18"/>
      <c r="CE44" s="18"/>
      <c r="CF44" s="18"/>
      <c r="CG44" s="18"/>
      <c r="CH44" s="18"/>
      <c r="CI44" s="18" t="str">
        <f>IFERROR(VLOOKUP($X44,クラス・種目リスト!$A$2:$AF$48,3,FALSE),"-")</f>
        <v>-</v>
      </c>
      <c r="CJ44" s="18" t="str">
        <f>IFERROR(VLOOKUP($X44,クラス・種目リスト!$A$2:$AF$48,4,FALSE),"-")</f>
        <v>-</v>
      </c>
      <c r="CK44" s="18" t="str">
        <f>IFERROR(VLOOKUP($X44,クラス・種目リスト!$A$2:$AF$48,5,FALSE),"-")</f>
        <v>-</v>
      </c>
      <c r="CL44" s="18" t="str">
        <f>IFERROR(VLOOKUP($X44,クラス・種目リスト!$A$2:$AF$48,6,FALSE),"-")</f>
        <v>-</v>
      </c>
      <c r="CM44" s="18" t="str">
        <f>IFERROR(VLOOKUP($X44,クラス・種目リスト!$A$2:$AF$48,7,FALSE),"-")</f>
        <v>-</v>
      </c>
      <c r="CN44" s="18" t="str">
        <f>IFERROR(VLOOKUP($X44,クラス・種目リスト!$A$2:$AF$48,8,FALSE),"-")</f>
        <v>-</v>
      </c>
      <c r="CO44" s="18" t="str">
        <f>IFERROR(VLOOKUP($X44,クラス・種目リスト!$A$2:$AF$48,9,FALSE),"-")</f>
        <v>-</v>
      </c>
      <c r="CP44" s="18" t="str">
        <f>IFERROR(VLOOKUP($X44,クラス・種目リスト!$A$2:$AF$48,10,FALSE),"-")</f>
        <v>-</v>
      </c>
      <c r="CQ44" s="18" t="str">
        <f>IFERROR(VLOOKUP($X44,クラス・種目リスト!$A$2:$AF$48,11,FALSE),"-")</f>
        <v>-</v>
      </c>
      <c r="CR44" s="18" t="str">
        <f>IFERROR(VLOOKUP($X44,クラス・種目リスト!$A$2:$AF$48,12,FALSE),"-")</f>
        <v>-</v>
      </c>
      <c r="CS44" s="18" t="str">
        <f>IFERROR(VLOOKUP($X44,クラス・種目リスト!$A$2:$AF$48,13,FALSE),"-")</f>
        <v>-</v>
      </c>
      <c r="CT44" s="18" t="str">
        <f>IFERROR(VLOOKUP($X44,クラス・種目リスト!$A$2:$AF$48,14,FALSE),"-")</f>
        <v>-</v>
      </c>
      <c r="CU44" s="18" t="str">
        <f>IFERROR(VLOOKUP($X44,クラス・種目リスト!$A$2:$AF$48,15,FALSE),"-")</f>
        <v>-</v>
      </c>
      <c r="CV44" s="18" t="str">
        <f>IFERROR(VLOOKUP($X44,クラス・種目リスト!$A$2:$AF$48,16,FALSE),"-")</f>
        <v>-</v>
      </c>
      <c r="CW44" s="18" t="str">
        <f>IFERROR(VLOOKUP($X44,クラス・種目リスト!$A$2:$AF$48,17,FALSE),"-")</f>
        <v>-</v>
      </c>
      <c r="CX44" s="18"/>
      <c r="CY44" s="18"/>
      <c r="CZ44" s="18"/>
      <c r="DA44" s="18"/>
      <c r="DB44" s="18"/>
      <c r="DC44" s="18" t="str">
        <f>IFERROR(VLOOKUP($AL44,クラス・種目リスト!$A$2:$AF$48,18,FALSE),"-")</f>
        <v>-</v>
      </c>
      <c r="DD44" s="18" t="str">
        <f>IFERROR(VLOOKUP($AL44,クラス・種目リスト!$A$2:$AF$48,19,FALSE),"-")</f>
        <v>-</v>
      </c>
      <c r="DE44" s="18" t="str">
        <f>IFERROR(VLOOKUP($AL44,クラス・種目リスト!$A$2:$AF$48,20,FALSE),"-")</f>
        <v>-</v>
      </c>
      <c r="DF44" s="18" t="str">
        <f>IFERROR(VLOOKUP($AL44,クラス・種目リスト!$A$2:$AF$48,21,FALSE),"-")</f>
        <v>-</v>
      </c>
      <c r="DG44" s="18" t="str">
        <f>IFERROR(VLOOKUP($AL44,クラス・種目リスト!$A$2:$AF$48,22,FALSE),"-")</f>
        <v>-</v>
      </c>
      <c r="DH44" s="18" t="str">
        <f>IFERROR(VLOOKUP($AL44,クラス・種目リスト!$A$2:$AF$48,23,FALSE),"-")</f>
        <v>-</v>
      </c>
      <c r="DI44" s="18" t="str">
        <f>IFERROR(VLOOKUP($AL44,クラス・種目リスト!$A$2:$AF$48,24,FALSE),"-")</f>
        <v>-</v>
      </c>
      <c r="DJ44" s="18" t="str">
        <f>IFERROR(VLOOKUP($AL44,クラス・種目リスト!$A$2:$AF$48,25,FALSE),"-")</f>
        <v>-</v>
      </c>
      <c r="DK44" s="18" t="str">
        <f>IFERROR(VLOOKUP($AL44,クラス・種目リスト!$A$2:$AF$48,26,FALSE),"-")</f>
        <v>-</v>
      </c>
      <c r="DL44" s="18" t="str">
        <f>IFERROR(VLOOKUP($AL44,クラス・種目リスト!$A$2:$AF$48,27,FALSE),"-")</f>
        <v>-</v>
      </c>
      <c r="DM44" s="18" t="str">
        <f>IFERROR(VLOOKUP($AL44,クラス・種目リスト!$A$2:$AF$48,28,FALSE),"-")</f>
        <v>-</v>
      </c>
      <c r="DN44" s="18" t="str">
        <f>IFERROR(VLOOKUP($AL44,クラス・種目リスト!$A$2:$AF$48,29,FALSE),"-")</f>
        <v>-</v>
      </c>
      <c r="DO44" s="18" t="str">
        <f>IFERROR(VLOOKUP($AL44,クラス・種目リスト!$A$2:$AF$48,30,FALSE),"-")</f>
        <v>-</v>
      </c>
      <c r="DP44" s="18" t="str">
        <f>IFERROR(VLOOKUP($AL44,クラス・種目リスト!$A$2:$AF$48,31,FALSE),"-")</f>
        <v>-</v>
      </c>
      <c r="DQ44" s="18" t="str">
        <f>IFERROR(VLOOKUP($AL44,クラス・種目リスト!$A$2:$AF$48,32,FALSE),"-")</f>
        <v>-</v>
      </c>
      <c r="DW44" s="18" t="str">
        <f>IFERROR(VLOOKUP($AV44,クラス・種目リスト!$A$2:$AF$48,18,FALSE),"-")</f>
        <v>-</v>
      </c>
      <c r="DX44" s="18" t="str">
        <f>IFERROR(VLOOKUP($AV44,クラス・種目リスト!$A$2:$AF$48,19,FALSE),"-")</f>
        <v>-</v>
      </c>
      <c r="DY44" s="18" t="str">
        <f>IFERROR(VLOOKUP($AV44,クラス・種目リスト!$A$2:$AF$48,20,FALSE),"-")</f>
        <v>-</v>
      </c>
      <c r="DZ44" s="18" t="str">
        <f>IFERROR(VLOOKUP($AV44,クラス・種目リスト!$A$2:$AF$48,21,FALSE),"-")</f>
        <v>-</v>
      </c>
      <c r="EA44" s="18" t="str">
        <f>IFERROR(VLOOKUP($AV44,クラス・種目リスト!$A$2:$AF$48,22,FALSE),"-")</f>
        <v>-</v>
      </c>
      <c r="EB44" s="18" t="str">
        <f>IFERROR(VLOOKUP($AV44,クラス・種目リスト!$A$2:$AF$48,23,FALSE),"-")</f>
        <v>-</v>
      </c>
      <c r="EC44" s="18" t="str">
        <f>IFERROR(VLOOKUP($AV44,クラス・種目リスト!$A$2:$AF$48,24,FALSE),"-")</f>
        <v>-</v>
      </c>
      <c r="ED44" s="18" t="str">
        <f>IFERROR(VLOOKUP($AV44,クラス・種目リスト!$A$2:$AF$48,25,FALSE),"-")</f>
        <v>-</v>
      </c>
      <c r="EE44" s="18" t="str">
        <f>IFERROR(VLOOKUP($AV44,クラス・種目リスト!$A$2:$AF$48,26,FALSE),"-")</f>
        <v>-</v>
      </c>
      <c r="EF44" s="18" t="str">
        <f>IFERROR(VLOOKUP($AV44,クラス・種目リスト!$A$2:$AF$48,27,FALSE),"-")</f>
        <v>-</v>
      </c>
      <c r="EG44" s="18" t="str">
        <f>IFERROR(VLOOKUP($AV44,クラス・種目リスト!$A$2:$AF$48,28,FALSE),"-")</f>
        <v>-</v>
      </c>
      <c r="EH44" s="18" t="str">
        <f>IFERROR(VLOOKUP($AV44,クラス・種目リスト!$A$2:$AF$48,29,FALSE),"-")</f>
        <v>-</v>
      </c>
      <c r="EI44" s="18" t="str">
        <f>IFERROR(VLOOKUP($AV44,クラス・種目リスト!$A$2:$AF$48,30,FALSE),"-")</f>
        <v>-</v>
      </c>
      <c r="EJ44" s="18" t="str">
        <f>IFERROR(VLOOKUP($AV44,クラス・種目リスト!$A$2:$AF$48,31,FALSE),"-")</f>
        <v>-</v>
      </c>
      <c r="EK44" s="18" t="str">
        <f>IFERROR(VLOOKUP($AV44,クラス・種目リスト!$A$2:$AF$48,32,FALSE),"-")</f>
        <v>-</v>
      </c>
      <c r="EL44" s="18"/>
      <c r="EM44" s="18"/>
      <c r="EN44" s="18"/>
      <c r="EO44" s="18"/>
      <c r="EP44" s="18"/>
      <c r="ER44" s="3">
        <f ca="1">IF(INDIRECT("O44")="-",0,COUNTA(INDIRECT("O44")))+IF(INDIRECT("Y44")="-",0,COUNTA(INDIRECT("Y44")))+IF(INDIRECT("AM44")="-",0,COUNTA(INDIRECT("AM44")))+IF(INDIRECT("AW44")="-",0,COUNTA(INDIRECT("AW44")))</f>
        <v>0</v>
      </c>
    </row>
    <row r="45" spans="1:148" ht="19.5" customHeight="1" x14ac:dyDescent="0.15">
      <c r="A45" s="211"/>
      <c r="B45" s="238" t="str">
        <f t="shared" si="10"/>
        <v/>
      </c>
      <c r="C45" s="218"/>
      <c r="D45" s="219"/>
      <c r="E45" s="220"/>
      <c r="F45" s="221"/>
      <c r="G45" s="222"/>
      <c r="H45" s="25"/>
      <c r="I45" s="203" t="str">
        <f t="shared" si="11"/>
        <v/>
      </c>
      <c r="J45" s="239" t="str">
        <f t="shared" si="12"/>
        <v/>
      </c>
      <c r="K45" s="78"/>
      <c r="L45" s="239" t="str">
        <f t="shared" si="13"/>
        <v/>
      </c>
      <c r="M45" s="93"/>
      <c r="N45" s="93"/>
      <c r="O45" s="90"/>
      <c r="P45" s="70"/>
      <c r="Q45" s="71"/>
      <c r="R45" s="70"/>
      <c r="S45" s="72"/>
      <c r="T45" s="70"/>
      <c r="U45" s="72"/>
      <c r="V45" s="206" t="str">
        <f t="shared" si="16"/>
        <v/>
      </c>
      <c r="W45" s="255"/>
      <c r="X45" s="31"/>
      <c r="Y45" s="90"/>
      <c r="Z45" s="70"/>
      <c r="AA45" s="71"/>
      <c r="AB45" s="73"/>
      <c r="AC45" s="72"/>
      <c r="AD45" s="74"/>
      <c r="AE45" s="72"/>
      <c r="AF45" s="206" t="str">
        <f t="shared" si="17"/>
        <v/>
      </c>
      <c r="AG45" s="206"/>
      <c r="AH45" s="95"/>
      <c r="AI45" s="19" t="str">
        <f t="shared" si="14"/>
        <v>-</v>
      </c>
      <c r="AJ45" s="234"/>
      <c r="AK45" s="22"/>
      <c r="AL45" s="93"/>
      <c r="AM45" s="90"/>
      <c r="AN45" s="70"/>
      <c r="AO45" s="71"/>
      <c r="AP45" s="73"/>
      <c r="AQ45" s="72"/>
      <c r="AR45" s="74"/>
      <c r="AS45" s="72"/>
      <c r="AT45" s="206" t="str">
        <f t="shared" si="18"/>
        <v/>
      </c>
      <c r="AU45" s="255"/>
      <c r="AV45" s="31"/>
      <c r="AW45" s="90"/>
      <c r="AX45" s="70"/>
      <c r="AY45" s="71"/>
      <c r="AZ45" s="73"/>
      <c r="BA45" s="72"/>
      <c r="BB45" s="74"/>
      <c r="BC45" s="72"/>
      <c r="BD45" s="205" t="str">
        <f t="shared" si="19"/>
        <v/>
      </c>
      <c r="BE45" s="206"/>
      <c r="BF45" s="95"/>
      <c r="BG45" s="19" t="str">
        <f t="shared" si="15"/>
        <v>-</v>
      </c>
      <c r="BH45" s="22"/>
      <c r="BI45" s="146"/>
      <c r="BJ45" s="34" t="str">
        <f t="shared" si="20"/>
        <v/>
      </c>
      <c r="BK45" s="53" t="str">
        <f>IFERROR(VLOOKUP($BJ45,クラス・種目リスト!$A$66:$E$81,3,FALSE),"-")</f>
        <v>-</v>
      </c>
      <c r="BL45" s="53" t="str">
        <f>IFERROR(VLOOKUP($BJ45,クラス・種目リスト!$A$66:$E$81,4,FALSE),"-")</f>
        <v>-</v>
      </c>
      <c r="BM45" s="53" t="str">
        <f>IFERROR(VLOOKUP($BJ45,クラス・種目リスト!$A$66:$E$81,5,FALSE),"-")</f>
        <v>-</v>
      </c>
      <c r="BN45" s="41"/>
      <c r="BO45" s="18" t="str">
        <f>IFERROR(VLOOKUP($N45,クラス・種目リスト!$A$2:$AF$48,3,FALSE),"-")</f>
        <v>-</v>
      </c>
      <c r="BP45" s="18" t="str">
        <f>IFERROR(VLOOKUP($N45,クラス・種目リスト!$A$2:$AF$48,4,FALSE),"-")</f>
        <v>-</v>
      </c>
      <c r="BQ45" s="18" t="str">
        <f>IFERROR(VLOOKUP($N45,クラス・種目リスト!$A$2:$AF$48,5,FALSE),"-")</f>
        <v>-</v>
      </c>
      <c r="BR45" s="18" t="str">
        <f>IFERROR(VLOOKUP($N45,クラス・種目リスト!$A$2:$AF$48,6,FALSE),"-")</f>
        <v>-</v>
      </c>
      <c r="BS45" s="18" t="str">
        <f>IFERROR(VLOOKUP($N45,クラス・種目リスト!$A$2:$AF$48,7,FALSE),"-")</f>
        <v>-</v>
      </c>
      <c r="BT45" s="18" t="str">
        <f>IFERROR(VLOOKUP($N45,クラス・種目リスト!$A$2:$AF$48,8,FALSE),"-")</f>
        <v>-</v>
      </c>
      <c r="BU45" s="18" t="str">
        <f>IFERROR(VLOOKUP($N45,クラス・種目リスト!$A$2:$AF$48,9,FALSE),"-")</f>
        <v>-</v>
      </c>
      <c r="BV45" s="18" t="str">
        <f>IFERROR(VLOOKUP($N45,クラス・種目リスト!$A$2:$AF$48,10,FALSE),"-")</f>
        <v>-</v>
      </c>
      <c r="BW45" s="18" t="str">
        <f>IFERROR(VLOOKUP($N45,クラス・種目リスト!$A$2:$AF$48,11,FALSE),"-")</f>
        <v>-</v>
      </c>
      <c r="BX45" s="18" t="str">
        <f>IFERROR(VLOOKUP($N45,クラス・種目リスト!$A$2:$AF$48,12,FALSE),"-")</f>
        <v>-</v>
      </c>
      <c r="BY45" s="18" t="str">
        <f>IFERROR(VLOOKUP($N45,クラス・種目リスト!$A$2:$AF$48,13,FALSE),"-")</f>
        <v>-</v>
      </c>
      <c r="BZ45" s="18" t="str">
        <f>IFERROR(VLOOKUP($N45,クラス・種目リスト!$A$2:$AF$48,14,FALSE),"-")</f>
        <v>-</v>
      </c>
      <c r="CA45" s="18" t="str">
        <f>IFERROR(VLOOKUP($N45,クラス・種目リスト!$A$2:$AF$48,15,FALSE),"-")</f>
        <v>-</v>
      </c>
      <c r="CB45" s="18" t="str">
        <f>IFERROR(VLOOKUP($N45,クラス・種目リスト!$A$2:$AF$48,16,FALSE),"-")</f>
        <v>-</v>
      </c>
      <c r="CC45" s="18" t="str">
        <f>IFERROR(VLOOKUP($N45,クラス・種目リスト!$A$2:$AF$48,17,FALSE),"-")</f>
        <v>-</v>
      </c>
      <c r="CD45" s="18"/>
      <c r="CE45" s="18"/>
      <c r="CF45" s="18"/>
      <c r="CG45" s="18"/>
      <c r="CH45" s="18"/>
      <c r="CI45" s="18" t="str">
        <f>IFERROR(VLOOKUP($X45,クラス・種目リスト!$A$2:$AF$48,3,FALSE),"-")</f>
        <v>-</v>
      </c>
      <c r="CJ45" s="18" t="str">
        <f>IFERROR(VLOOKUP($X45,クラス・種目リスト!$A$2:$AF$48,4,FALSE),"-")</f>
        <v>-</v>
      </c>
      <c r="CK45" s="18" t="str">
        <f>IFERROR(VLOOKUP($X45,クラス・種目リスト!$A$2:$AF$48,5,FALSE),"-")</f>
        <v>-</v>
      </c>
      <c r="CL45" s="18" t="str">
        <f>IFERROR(VLOOKUP($X45,クラス・種目リスト!$A$2:$AF$48,6,FALSE),"-")</f>
        <v>-</v>
      </c>
      <c r="CM45" s="18" t="str">
        <f>IFERROR(VLOOKUP($X45,クラス・種目リスト!$A$2:$AF$48,7,FALSE),"-")</f>
        <v>-</v>
      </c>
      <c r="CN45" s="18" t="str">
        <f>IFERROR(VLOOKUP($X45,クラス・種目リスト!$A$2:$AF$48,8,FALSE),"-")</f>
        <v>-</v>
      </c>
      <c r="CO45" s="18" t="str">
        <f>IFERROR(VLOOKUP($X45,クラス・種目リスト!$A$2:$AF$48,9,FALSE),"-")</f>
        <v>-</v>
      </c>
      <c r="CP45" s="18" t="str">
        <f>IFERROR(VLOOKUP($X45,クラス・種目リスト!$A$2:$AF$48,10,FALSE),"-")</f>
        <v>-</v>
      </c>
      <c r="CQ45" s="18" t="str">
        <f>IFERROR(VLOOKUP($X45,クラス・種目リスト!$A$2:$AF$48,11,FALSE),"-")</f>
        <v>-</v>
      </c>
      <c r="CR45" s="18" t="str">
        <f>IFERROR(VLOOKUP($X45,クラス・種目リスト!$A$2:$AF$48,12,FALSE),"-")</f>
        <v>-</v>
      </c>
      <c r="CS45" s="18" t="str">
        <f>IFERROR(VLOOKUP($X45,クラス・種目リスト!$A$2:$AF$48,13,FALSE),"-")</f>
        <v>-</v>
      </c>
      <c r="CT45" s="18" t="str">
        <f>IFERROR(VLOOKUP($X45,クラス・種目リスト!$A$2:$AF$48,14,FALSE),"-")</f>
        <v>-</v>
      </c>
      <c r="CU45" s="18" t="str">
        <f>IFERROR(VLOOKUP($X45,クラス・種目リスト!$A$2:$AF$48,15,FALSE),"-")</f>
        <v>-</v>
      </c>
      <c r="CV45" s="18" t="str">
        <f>IFERROR(VLOOKUP($X45,クラス・種目リスト!$A$2:$AF$48,16,FALSE),"-")</f>
        <v>-</v>
      </c>
      <c r="CW45" s="18" t="str">
        <f>IFERROR(VLOOKUP($X45,クラス・種目リスト!$A$2:$AF$48,17,FALSE),"-")</f>
        <v>-</v>
      </c>
      <c r="CX45" s="18"/>
      <c r="CY45" s="18"/>
      <c r="CZ45" s="18"/>
      <c r="DA45" s="18"/>
      <c r="DB45" s="18"/>
      <c r="DC45" s="18" t="str">
        <f>IFERROR(VLOOKUP($AL45,クラス・種目リスト!$A$2:$AF$48,18,FALSE),"-")</f>
        <v>-</v>
      </c>
      <c r="DD45" s="18" t="str">
        <f>IFERROR(VLOOKUP($AL45,クラス・種目リスト!$A$2:$AF$48,19,FALSE),"-")</f>
        <v>-</v>
      </c>
      <c r="DE45" s="18" t="str">
        <f>IFERROR(VLOOKUP($AL45,クラス・種目リスト!$A$2:$AF$48,20,FALSE),"-")</f>
        <v>-</v>
      </c>
      <c r="DF45" s="18" t="str">
        <f>IFERROR(VLOOKUP($AL45,クラス・種目リスト!$A$2:$AF$48,21,FALSE),"-")</f>
        <v>-</v>
      </c>
      <c r="DG45" s="18" t="str">
        <f>IFERROR(VLOOKUP($AL45,クラス・種目リスト!$A$2:$AF$48,22,FALSE),"-")</f>
        <v>-</v>
      </c>
      <c r="DH45" s="18" t="str">
        <f>IFERROR(VLOOKUP($AL45,クラス・種目リスト!$A$2:$AF$48,23,FALSE),"-")</f>
        <v>-</v>
      </c>
      <c r="DI45" s="18" t="str">
        <f>IFERROR(VLOOKUP($AL45,クラス・種目リスト!$A$2:$AF$48,24,FALSE),"-")</f>
        <v>-</v>
      </c>
      <c r="DJ45" s="18" t="str">
        <f>IFERROR(VLOOKUP($AL45,クラス・種目リスト!$A$2:$AF$48,25,FALSE),"-")</f>
        <v>-</v>
      </c>
      <c r="DK45" s="18" t="str">
        <f>IFERROR(VLOOKUP($AL45,クラス・種目リスト!$A$2:$AF$48,26,FALSE),"-")</f>
        <v>-</v>
      </c>
      <c r="DL45" s="18" t="str">
        <f>IFERROR(VLOOKUP($AL45,クラス・種目リスト!$A$2:$AF$48,27,FALSE),"-")</f>
        <v>-</v>
      </c>
      <c r="DM45" s="18" t="str">
        <f>IFERROR(VLOOKUP($AL45,クラス・種目リスト!$A$2:$AF$48,28,FALSE),"-")</f>
        <v>-</v>
      </c>
      <c r="DN45" s="18" t="str">
        <f>IFERROR(VLOOKUP($AL45,クラス・種目リスト!$A$2:$AF$48,29,FALSE),"-")</f>
        <v>-</v>
      </c>
      <c r="DO45" s="18" t="str">
        <f>IFERROR(VLOOKUP($AL45,クラス・種目リスト!$A$2:$AF$48,30,FALSE),"-")</f>
        <v>-</v>
      </c>
      <c r="DP45" s="18" t="str">
        <f>IFERROR(VLOOKUP($AL45,クラス・種目リスト!$A$2:$AF$48,31,FALSE),"-")</f>
        <v>-</v>
      </c>
      <c r="DQ45" s="18" t="str">
        <f>IFERROR(VLOOKUP($AL45,クラス・種目リスト!$A$2:$AF$48,32,FALSE),"-")</f>
        <v>-</v>
      </c>
      <c r="DW45" s="18" t="str">
        <f>IFERROR(VLOOKUP($AV45,クラス・種目リスト!$A$2:$AF$48,18,FALSE),"-")</f>
        <v>-</v>
      </c>
      <c r="DX45" s="18" t="str">
        <f>IFERROR(VLOOKUP($AV45,クラス・種目リスト!$A$2:$AF$48,19,FALSE),"-")</f>
        <v>-</v>
      </c>
      <c r="DY45" s="18" t="str">
        <f>IFERROR(VLOOKUP($AV45,クラス・種目リスト!$A$2:$AF$48,20,FALSE),"-")</f>
        <v>-</v>
      </c>
      <c r="DZ45" s="18" t="str">
        <f>IFERROR(VLOOKUP($AV45,クラス・種目リスト!$A$2:$AF$48,21,FALSE),"-")</f>
        <v>-</v>
      </c>
      <c r="EA45" s="18" t="str">
        <f>IFERROR(VLOOKUP($AV45,クラス・種目リスト!$A$2:$AF$48,22,FALSE),"-")</f>
        <v>-</v>
      </c>
      <c r="EB45" s="18" t="str">
        <f>IFERROR(VLOOKUP($AV45,クラス・種目リスト!$A$2:$AF$48,23,FALSE),"-")</f>
        <v>-</v>
      </c>
      <c r="EC45" s="18" t="str">
        <f>IFERROR(VLOOKUP($AV45,クラス・種目リスト!$A$2:$AF$48,24,FALSE),"-")</f>
        <v>-</v>
      </c>
      <c r="ED45" s="18" t="str">
        <f>IFERROR(VLOOKUP($AV45,クラス・種目リスト!$A$2:$AF$48,25,FALSE),"-")</f>
        <v>-</v>
      </c>
      <c r="EE45" s="18" t="str">
        <f>IFERROR(VLOOKUP($AV45,クラス・種目リスト!$A$2:$AF$48,26,FALSE),"-")</f>
        <v>-</v>
      </c>
      <c r="EF45" s="18" t="str">
        <f>IFERROR(VLOOKUP($AV45,クラス・種目リスト!$A$2:$AF$48,27,FALSE),"-")</f>
        <v>-</v>
      </c>
      <c r="EG45" s="18" t="str">
        <f>IFERROR(VLOOKUP($AV45,クラス・種目リスト!$A$2:$AF$48,28,FALSE),"-")</f>
        <v>-</v>
      </c>
      <c r="EH45" s="18" t="str">
        <f>IFERROR(VLOOKUP($AV45,クラス・種目リスト!$A$2:$AF$48,29,FALSE),"-")</f>
        <v>-</v>
      </c>
      <c r="EI45" s="18" t="str">
        <f>IFERROR(VLOOKUP($AV45,クラス・種目リスト!$A$2:$AF$48,30,FALSE),"-")</f>
        <v>-</v>
      </c>
      <c r="EJ45" s="18" t="str">
        <f>IFERROR(VLOOKUP($AV45,クラス・種目リスト!$A$2:$AF$48,31,FALSE),"-")</f>
        <v>-</v>
      </c>
      <c r="EK45" s="18" t="str">
        <f>IFERROR(VLOOKUP($AV45,クラス・種目リスト!$A$2:$AF$48,32,FALSE),"-")</f>
        <v>-</v>
      </c>
      <c r="EL45" s="18"/>
      <c r="EM45" s="18"/>
      <c r="EN45" s="18"/>
      <c r="EO45" s="18"/>
      <c r="EP45" s="18"/>
      <c r="ER45" s="3">
        <f ca="1">IF(INDIRECT("O45")="-",0,COUNTA(INDIRECT("O45")))+IF(INDIRECT("Y45")="-",0,COUNTA(INDIRECT("Y45")))+IF(INDIRECT("AM45")="-",0,COUNTA(INDIRECT("AM45")))+IF(INDIRECT("AW45")="-",0,COUNTA(INDIRECT("AW45")))</f>
        <v>0</v>
      </c>
    </row>
    <row r="46" spans="1:148" ht="19.5" customHeight="1" x14ac:dyDescent="0.15">
      <c r="A46" s="211"/>
      <c r="B46" s="238" t="str">
        <f t="shared" si="10"/>
        <v/>
      </c>
      <c r="C46" s="218"/>
      <c r="D46" s="223"/>
      <c r="E46" s="224"/>
      <c r="F46" s="221"/>
      <c r="G46" s="222"/>
      <c r="H46" s="25"/>
      <c r="I46" s="203" t="str">
        <f t="shared" si="11"/>
        <v/>
      </c>
      <c r="J46" s="239" t="str">
        <f t="shared" si="12"/>
        <v/>
      </c>
      <c r="K46" s="78"/>
      <c r="L46" s="239" t="str">
        <f t="shared" si="13"/>
        <v/>
      </c>
      <c r="M46" s="93"/>
      <c r="N46" s="93"/>
      <c r="O46" s="90"/>
      <c r="P46" s="70"/>
      <c r="Q46" s="71"/>
      <c r="R46" s="70"/>
      <c r="S46" s="72"/>
      <c r="T46" s="70"/>
      <c r="U46" s="72"/>
      <c r="V46" s="206" t="str">
        <f t="shared" si="16"/>
        <v/>
      </c>
      <c r="W46" s="255"/>
      <c r="X46" s="31"/>
      <c r="Y46" s="90"/>
      <c r="Z46" s="70"/>
      <c r="AA46" s="71"/>
      <c r="AB46" s="73"/>
      <c r="AC46" s="72"/>
      <c r="AD46" s="74"/>
      <c r="AE46" s="72"/>
      <c r="AF46" s="206" t="str">
        <f t="shared" si="17"/>
        <v/>
      </c>
      <c r="AG46" s="206"/>
      <c r="AH46" s="95"/>
      <c r="AI46" s="19" t="str">
        <f t="shared" si="14"/>
        <v>-</v>
      </c>
      <c r="AJ46" s="234"/>
      <c r="AK46" s="22"/>
      <c r="AL46" s="93"/>
      <c r="AM46" s="90"/>
      <c r="AN46" s="70"/>
      <c r="AO46" s="71"/>
      <c r="AP46" s="73"/>
      <c r="AQ46" s="72"/>
      <c r="AR46" s="74"/>
      <c r="AS46" s="72"/>
      <c r="AT46" s="206" t="str">
        <f t="shared" si="18"/>
        <v/>
      </c>
      <c r="AU46" s="255"/>
      <c r="AV46" s="31"/>
      <c r="AW46" s="90"/>
      <c r="AX46" s="70"/>
      <c r="AY46" s="71"/>
      <c r="AZ46" s="73"/>
      <c r="BA46" s="72"/>
      <c r="BB46" s="74"/>
      <c r="BC46" s="72"/>
      <c r="BD46" s="205" t="str">
        <f t="shared" si="19"/>
        <v/>
      </c>
      <c r="BE46" s="206"/>
      <c r="BF46" s="95"/>
      <c r="BG46" s="19" t="str">
        <f t="shared" si="15"/>
        <v>-</v>
      </c>
      <c r="BH46" s="22"/>
      <c r="BI46" s="146"/>
      <c r="BJ46" s="34" t="str">
        <f t="shared" si="20"/>
        <v/>
      </c>
      <c r="BK46" s="53" t="str">
        <f>IFERROR(VLOOKUP($BJ46,クラス・種目リスト!$A$66:$E$81,3,FALSE),"-")</f>
        <v>-</v>
      </c>
      <c r="BL46" s="53" t="str">
        <f>IFERROR(VLOOKUP($BJ46,クラス・種目リスト!$A$66:$E$81,4,FALSE),"-")</f>
        <v>-</v>
      </c>
      <c r="BM46" s="53" t="str">
        <f>IFERROR(VLOOKUP($BJ46,クラス・種目リスト!$A$66:$E$81,5,FALSE),"-")</f>
        <v>-</v>
      </c>
      <c r="BN46" s="41"/>
      <c r="BO46" s="18" t="str">
        <f>IFERROR(VLOOKUP($N46,クラス・種目リスト!$A$2:$AF$48,3,FALSE),"-")</f>
        <v>-</v>
      </c>
      <c r="BP46" s="18" t="str">
        <f>IFERROR(VLOOKUP($N46,クラス・種目リスト!$A$2:$AF$48,4,FALSE),"-")</f>
        <v>-</v>
      </c>
      <c r="BQ46" s="18" t="str">
        <f>IFERROR(VLOOKUP($N46,クラス・種目リスト!$A$2:$AF$48,5,FALSE),"-")</f>
        <v>-</v>
      </c>
      <c r="BR46" s="18" t="str">
        <f>IFERROR(VLOOKUP($N46,クラス・種目リスト!$A$2:$AF$48,6,FALSE),"-")</f>
        <v>-</v>
      </c>
      <c r="BS46" s="18" t="str">
        <f>IFERROR(VLOOKUP($N46,クラス・種目リスト!$A$2:$AF$48,7,FALSE),"-")</f>
        <v>-</v>
      </c>
      <c r="BT46" s="18" t="str">
        <f>IFERROR(VLOOKUP($N46,クラス・種目リスト!$A$2:$AF$48,8,FALSE),"-")</f>
        <v>-</v>
      </c>
      <c r="BU46" s="18" t="str">
        <f>IFERROR(VLOOKUP($N46,クラス・種目リスト!$A$2:$AF$48,9,FALSE),"-")</f>
        <v>-</v>
      </c>
      <c r="BV46" s="18" t="str">
        <f>IFERROR(VLOOKUP($N46,クラス・種目リスト!$A$2:$AF$48,10,FALSE),"-")</f>
        <v>-</v>
      </c>
      <c r="BW46" s="18" t="str">
        <f>IFERROR(VLOOKUP($N46,クラス・種目リスト!$A$2:$AF$48,11,FALSE),"-")</f>
        <v>-</v>
      </c>
      <c r="BX46" s="18" t="str">
        <f>IFERROR(VLOOKUP($N46,クラス・種目リスト!$A$2:$AF$48,12,FALSE),"-")</f>
        <v>-</v>
      </c>
      <c r="BY46" s="18" t="str">
        <f>IFERROR(VLOOKUP($N46,クラス・種目リスト!$A$2:$AF$48,13,FALSE),"-")</f>
        <v>-</v>
      </c>
      <c r="BZ46" s="18" t="str">
        <f>IFERROR(VLOOKUP($N46,クラス・種目リスト!$A$2:$AF$48,14,FALSE),"-")</f>
        <v>-</v>
      </c>
      <c r="CA46" s="18" t="str">
        <f>IFERROR(VLOOKUP($N46,クラス・種目リスト!$A$2:$AF$48,15,FALSE),"-")</f>
        <v>-</v>
      </c>
      <c r="CB46" s="18" t="str">
        <f>IFERROR(VLOOKUP($N46,クラス・種目リスト!$A$2:$AF$48,16,FALSE),"-")</f>
        <v>-</v>
      </c>
      <c r="CC46" s="18" t="str">
        <f>IFERROR(VLOOKUP($N46,クラス・種目リスト!$A$2:$AF$48,17,FALSE),"-")</f>
        <v>-</v>
      </c>
      <c r="CD46" s="18"/>
      <c r="CE46" s="18"/>
      <c r="CF46" s="18"/>
      <c r="CG46" s="18"/>
      <c r="CH46" s="18"/>
      <c r="CI46" s="18" t="str">
        <f>IFERROR(VLOOKUP($X46,クラス・種目リスト!$A$2:$AF$48,3,FALSE),"-")</f>
        <v>-</v>
      </c>
      <c r="CJ46" s="18" t="str">
        <f>IFERROR(VLOOKUP($X46,クラス・種目リスト!$A$2:$AF$48,4,FALSE),"-")</f>
        <v>-</v>
      </c>
      <c r="CK46" s="18" t="str">
        <f>IFERROR(VLOOKUP($X46,クラス・種目リスト!$A$2:$AF$48,5,FALSE),"-")</f>
        <v>-</v>
      </c>
      <c r="CL46" s="18" t="str">
        <f>IFERROR(VLOOKUP($X46,クラス・種目リスト!$A$2:$AF$48,6,FALSE),"-")</f>
        <v>-</v>
      </c>
      <c r="CM46" s="18" t="str">
        <f>IFERROR(VLOOKUP($X46,クラス・種目リスト!$A$2:$AF$48,7,FALSE),"-")</f>
        <v>-</v>
      </c>
      <c r="CN46" s="18" t="str">
        <f>IFERROR(VLOOKUP($X46,クラス・種目リスト!$A$2:$AF$48,8,FALSE),"-")</f>
        <v>-</v>
      </c>
      <c r="CO46" s="18" t="str">
        <f>IFERROR(VLOOKUP($X46,クラス・種目リスト!$A$2:$AF$48,9,FALSE),"-")</f>
        <v>-</v>
      </c>
      <c r="CP46" s="18" t="str">
        <f>IFERROR(VLOOKUP($X46,クラス・種目リスト!$A$2:$AF$48,10,FALSE),"-")</f>
        <v>-</v>
      </c>
      <c r="CQ46" s="18" t="str">
        <f>IFERROR(VLOOKUP($X46,クラス・種目リスト!$A$2:$AF$48,11,FALSE),"-")</f>
        <v>-</v>
      </c>
      <c r="CR46" s="18" t="str">
        <f>IFERROR(VLOOKUP($X46,クラス・種目リスト!$A$2:$AF$48,12,FALSE),"-")</f>
        <v>-</v>
      </c>
      <c r="CS46" s="18" t="str">
        <f>IFERROR(VLOOKUP($X46,クラス・種目リスト!$A$2:$AF$48,13,FALSE),"-")</f>
        <v>-</v>
      </c>
      <c r="CT46" s="18" t="str">
        <f>IFERROR(VLOOKUP($X46,クラス・種目リスト!$A$2:$AF$48,14,FALSE),"-")</f>
        <v>-</v>
      </c>
      <c r="CU46" s="18" t="str">
        <f>IFERROR(VLOOKUP($X46,クラス・種目リスト!$A$2:$AF$48,15,FALSE),"-")</f>
        <v>-</v>
      </c>
      <c r="CV46" s="18" t="str">
        <f>IFERROR(VLOOKUP($X46,クラス・種目リスト!$A$2:$AF$48,16,FALSE),"-")</f>
        <v>-</v>
      </c>
      <c r="CW46" s="18" t="str">
        <f>IFERROR(VLOOKUP($X46,クラス・種目リスト!$A$2:$AF$48,17,FALSE),"-")</f>
        <v>-</v>
      </c>
      <c r="CX46" s="18"/>
      <c r="CY46" s="18"/>
      <c r="CZ46" s="18"/>
      <c r="DA46" s="18"/>
      <c r="DB46" s="18"/>
      <c r="DC46" s="18" t="str">
        <f>IFERROR(VLOOKUP($AL46,クラス・種目リスト!$A$2:$AF$48,18,FALSE),"-")</f>
        <v>-</v>
      </c>
      <c r="DD46" s="18" t="str">
        <f>IFERROR(VLOOKUP($AL46,クラス・種目リスト!$A$2:$AF$48,19,FALSE),"-")</f>
        <v>-</v>
      </c>
      <c r="DE46" s="18" t="str">
        <f>IFERROR(VLOOKUP($AL46,クラス・種目リスト!$A$2:$AF$48,20,FALSE),"-")</f>
        <v>-</v>
      </c>
      <c r="DF46" s="18" t="str">
        <f>IFERROR(VLOOKUP($AL46,クラス・種目リスト!$A$2:$AF$48,21,FALSE),"-")</f>
        <v>-</v>
      </c>
      <c r="DG46" s="18" t="str">
        <f>IFERROR(VLOOKUP($AL46,クラス・種目リスト!$A$2:$AF$48,22,FALSE),"-")</f>
        <v>-</v>
      </c>
      <c r="DH46" s="18" t="str">
        <f>IFERROR(VLOOKUP($AL46,クラス・種目リスト!$A$2:$AF$48,23,FALSE),"-")</f>
        <v>-</v>
      </c>
      <c r="DI46" s="18" t="str">
        <f>IFERROR(VLOOKUP($AL46,クラス・種目リスト!$A$2:$AF$48,24,FALSE),"-")</f>
        <v>-</v>
      </c>
      <c r="DJ46" s="18" t="str">
        <f>IFERROR(VLOOKUP($AL46,クラス・種目リスト!$A$2:$AF$48,25,FALSE),"-")</f>
        <v>-</v>
      </c>
      <c r="DK46" s="18" t="str">
        <f>IFERROR(VLOOKUP($AL46,クラス・種目リスト!$A$2:$AF$48,26,FALSE),"-")</f>
        <v>-</v>
      </c>
      <c r="DL46" s="18" t="str">
        <f>IFERROR(VLOOKUP($AL46,クラス・種目リスト!$A$2:$AF$48,27,FALSE),"-")</f>
        <v>-</v>
      </c>
      <c r="DM46" s="18" t="str">
        <f>IFERROR(VLOOKUP($AL46,クラス・種目リスト!$A$2:$AF$48,28,FALSE),"-")</f>
        <v>-</v>
      </c>
      <c r="DN46" s="18" t="str">
        <f>IFERROR(VLOOKUP($AL46,クラス・種目リスト!$A$2:$AF$48,29,FALSE),"-")</f>
        <v>-</v>
      </c>
      <c r="DO46" s="18" t="str">
        <f>IFERROR(VLOOKUP($AL46,クラス・種目リスト!$A$2:$AF$48,30,FALSE),"-")</f>
        <v>-</v>
      </c>
      <c r="DP46" s="18" t="str">
        <f>IFERROR(VLOOKUP($AL46,クラス・種目リスト!$A$2:$AF$48,31,FALSE),"-")</f>
        <v>-</v>
      </c>
      <c r="DQ46" s="18" t="str">
        <f>IFERROR(VLOOKUP($AL46,クラス・種目リスト!$A$2:$AF$48,32,FALSE),"-")</f>
        <v>-</v>
      </c>
      <c r="DW46" s="18" t="str">
        <f>IFERROR(VLOOKUP($AV46,クラス・種目リスト!$A$2:$AF$48,18,FALSE),"-")</f>
        <v>-</v>
      </c>
      <c r="DX46" s="18" t="str">
        <f>IFERROR(VLOOKUP($AV46,クラス・種目リスト!$A$2:$AF$48,19,FALSE),"-")</f>
        <v>-</v>
      </c>
      <c r="DY46" s="18" t="str">
        <f>IFERROR(VLOOKUP($AV46,クラス・種目リスト!$A$2:$AF$48,20,FALSE),"-")</f>
        <v>-</v>
      </c>
      <c r="DZ46" s="18" t="str">
        <f>IFERROR(VLOOKUP($AV46,クラス・種目リスト!$A$2:$AF$48,21,FALSE),"-")</f>
        <v>-</v>
      </c>
      <c r="EA46" s="18" t="str">
        <f>IFERROR(VLOOKUP($AV46,クラス・種目リスト!$A$2:$AF$48,22,FALSE),"-")</f>
        <v>-</v>
      </c>
      <c r="EB46" s="18" t="str">
        <f>IFERROR(VLOOKUP($AV46,クラス・種目リスト!$A$2:$AF$48,23,FALSE),"-")</f>
        <v>-</v>
      </c>
      <c r="EC46" s="18" t="str">
        <f>IFERROR(VLOOKUP($AV46,クラス・種目リスト!$A$2:$AF$48,24,FALSE),"-")</f>
        <v>-</v>
      </c>
      <c r="ED46" s="18" t="str">
        <f>IFERROR(VLOOKUP($AV46,クラス・種目リスト!$A$2:$AF$48,25,FALSE),"-")</f>
        <v>-</v>
      </c>
      <c r="EE46" s="18" t="str">
        <f>IFERROR(VLOOKUP($AV46,クラス・種目リスト!$A$2:$AF$48,26,FALSE),"-")</f>
        <v>-</v>
      </c>
      <c r="EF46" s="18" t="str">
        <f>IFERROR(VLOOKUP($AV46,クラス・種目リスト!$A$2:$AF$48,27,FALSE),"-")</f>
        <v>-</v>
      </c>
      <c r="EG46" s="18" t="str">
        <f>IFERROR(VLOOKUP($AV46,クラス・種目リスト!$A$2:$AF$48,28,FALSE),"-")</f>
        <v>-</v>
      </c>
      <c r="EH46" s="18" t="str">
        <f>IFERROR(VLOOKUP($AV46,クラス・種目リスト!$A$2:$AF$48,29,FALSE),"-")</f>
        <v>-</v>
      </c>
      <c r="EI46" s="18" t="str">
        <f>IFERROR(VLOOKUP($AV46,クラス・種目リスト!$A$2:$AF$48,30,FALSE),"-")</f>
        <v>-</v>
      </c>
      <c r="EJ46" s="18" t="str">
        <f>IFERROR(VLOOKUP($AV46,クラス・種目リスト!$A$2:$AF$48,31,FALSE),"-")</f>
        <v>-</v>
      </c>
      <c r="EK46" s="18" t="str">
        <f>IFERROR(VLOOKUP($AV46,クラス・種目リスト!$A$2:$AF$48,32,FALSE),"-")</f>
        <v>-</v>
      </c>
      <c r="EL46" s="18"/>
      <c r="EM46" s="18"/>
      <c r="EN46" s="18"/>
      <c r="EO46" s="18"/>
      <c r="EP46" s="18"/>
      <c r="ER46" s="3">
        <f ca="1">IF(INDIRECT("O46")="-",0,COUNTA(INDIRECT("O46")))+IF(INDIRECT("Y46")="-",0,COUNTA(INDIRECT("Y46")))+IF(INDIRECT("AM46")="-",0,COUNTA(INDIRECT("AM46")))+IF(INDIRECT("AW46")="-",0,COUNTA(INDIRECT("AW46")))</f>
        <v>0</v>
      </c>
    </row>
    <row r="47" spans="1:148" ht="19.5" customHeight="1" x14ac:dyDescent="0.15">
      <c r="A47" s="211"/>
      <c r="B47" s="238" t="str">
        <f t="shared" si="10"/>
        <v/>
      </c>
      <c r="C47" s="218"/>
      <c r="D47" s="219"/>
      <c r="E47" s="220"/>
      <c r="F47" s="221"/>
      <c r="G47" s="222"/>
      <c r="H47" s="25"/>
      <c r="I47" s="203" t="str">
        <f t="shared" si="11"/>
        <v/>
      </c>
      <c r="J47" s="239" t="str">
        <f t="shared" si="12"/>
        <v/>
      </c>
      <c r="K47" s="78"/>
      <c r="L47" s="239" t="str">
        <f t="shared" si="13"/>
        <v/>
      </c>
      <c r="M47" s="93"/>
      <c r="N47" s="93"/>
      <c r="O47" s="90"/>
      <c r="P47" s="70"/>
      <c r="Q47" s="71"/>
      <c r="R47" s="70"/>
      <c r="S47" s="72"/>
      <c r="T47" s="70"/>
      <c r="U47" s="72"/>
      <c r="V47" s="206" t="str">
        <f t="shared" si="16"/>
        <v/>
      </c>
      <c r="W47" s="255"/>
      <c r="X47" s="31"/>
      <c r="Y47" s="90"/>
      <c r="Z47" s="70"/>
      <c r="AA47" s="71"/>
      <c r="AB47" s="73"/>
      <c r="AC47" s="72"/>
      <c r="AD47" s="74"/>
      <c r="AE47" s="72"/>
      <c r="AF47" s="206" t="str">
        <f t="shared" si="17"/>
        <v/>
      </c>
      <c r="AG47" s="206"/>
      <c r="AH47" s="95"/>
      <c r="AI47" s="19" t="str">
        <f t="shared" si="14"/>
        <v>-</v>
      </c>
      <c r="AJ47" s="234"/>
      <c r="AK47" s="22"/>
      <c r="AL47" s="93"/>
      <c r="AM47" s="90"/>
      <c r="AN47" s="70"/>
      <c r="AO47" s="71"/>
      <c r="AP47" s="73"/>
      <c r="AQ47" s="72"/>
      <c r="AR47" s="74"/>
      <c r="AS47" s="72"/>
      <c r="AT47" s="206" t="str">
        <f t="shared" si="18"/>
        <v/>
      </c>
      <c r="AU47" s="255"/>
      <c r="AV47" s="31"/>
      <c r="AW47" s="90"/>
      <c r="AX47" s="70"/>
      <c r="AY47" s="71"/>
      <c r="AZ47" s="73"/>
      <c r="BA47" s="72"/>
      <c r="BB47" s="74"/>
      <c r="BC47" s="72"/>
      <c r="BD47" s="205" t="str">
        <f t="shared" si="19"/>
        <v/>
      </c>
      <c r="BE47" s="206"/>
      <c r="BF47" s="95"/>
      <c r="BG47" s="19" t="str">
        <f t="shared" si="15"/>
        <v>-</v>
      </c>
      <c r="BH47" s="22"/>
      <c r="BI47" s="146"/>
      <c r="BJ47" s="34" t="str">
        <f t="shared" si="20"/>
        <v/>
      </c>
      <c r="BK47" s="53" t="str">
        <f>IFERROR(VLOOKUP($BJ47,クラス・種目リスト!$A$66:$E$81,3,FALSE),"-")</f>
        <v>-</v>
      </c>
      <c r="BL47" s="53" t="str">
        <f>IFERROR(VLOOKUP($BJ47,クラス・種目リスト!$A$66:$E$81,4,FALSE),"-")</f>
        <v>-</v>
      </c>
      <c r="BM47" s="53" t="str">
        <f>IFERROR(VLOOKUP($BJ47,クラス・種目リスト!$A$66:$E$81,5,FALSE),"-")</f>
        <v>-</v>
      </c>
      <c r="BN47" s="41"/>
      <c r="BO47" s="18" t="str">
        <f>IFERROR(VLOOKUP($N47,クラス・種目リスト!$A$2:$AF$48,3,FALSE),"-")</f>
        <v>-</v>
      </c>
      <c r="BP47" s="18" t="str">
        <f>IFERROR(VLOOKUP($N47,クラス・種目リスト!$A$2:$AF$48,4,FALSE),"-")</f>
        <v>-</v>
      </c>
      <c r="BQ47" s="18" t="str">
        <f>IFERROR(VLOOKUP($N47,クラス・種目リスト!$A$2:$AF$48,5,FALSE),"-")</f>
        <v>-</v>
      </c>
      <c r="BR47" s="18" t="str">
        <f>IFERROR(VLOOKUP($N47,クラス・種目リスト!$A$2:$AF$48,6,FALSE),"-")</f>
        <v>-</v>
      </c>
      <c r="BS47" s="18" t="str">
        <f>IFERROR(VLOOKUP($N47,クラス・種目リスト!$A$2:$AF$48,7,FALSE),"-")</f>
        <v>-</v>
      </c>
      <c r="BT47" s="18" t="str">
        <f>IFERROR(VLOOKUP($N47,クラス・種目リスト!$A$2:$AF$48,8,FALSE),"-")</f>
        <v>-</v>
      </c>
      <c r="BU47" s="18" t="str">
        <f>IFERROR(VLOOKUP($N47,クラス・種目リスト!$A$2:$AF$48,9,FALSE),"-")</f>
        <v>-</v>
      </c>
      <c r="BV47" s="18" t="str">
        <f>IFERROR(VLOOKUP($N47,クラス・種目リスト!$A$2:$AF$48,10,FALSE),"-")</f>
        <v>-</v>
      </c>
      <c r="BW47" s="18" t="str">
        <f>IFERROR(VLOOKUP($N47,クラス・種目リスト!$A$2:$AF$48,11,FALSE),"-")</f>
        <v>-</v>
      </c>
      <c r="BX47" s="18" t="str">
        <f>IFERROR(VLOOKUP($N47,クラス・種目リスト!$A$2:$AF$48,12,FALSE),"-")</f>
        <v>-</v>
      </c>
      <c r="BY47" s="18" t="str">
        <f>IFERROR(VLOOKUP($N47,クラス・種目リスト!$A$2:$AF$48,13,FALSE),"-")</f>
        <v>-</v>
      </c>
      <c r="BZ47" s="18" t="str">
        <f>IFERROR(VLOOKUP($N47,クラス・種目リスト!$A$2:$AF$48,14,FALSE),"-")</f>
        <v>-</v>
      </c>
      <c r="CA47" s="18" t="str">
        <f>IFERROR(VLOOKUP($N47,クラス・種目リスト!$A$2:$AF$48,15,FALSE),"-")</f>
        <v>-</v>
      </c>
      <c r="CB47" s="18" t="str">
        <f>IFERROR(VLOOKUP($N47,クラス・種目リスト!$A$2:$AF$48,16,FALSE),"-")</f>
        <v>-</v>
      </c>
      <c r="CC47" s="18" t="str">
        <f>IFERROR(VLOOKUP($N47,クラス・種目リスト!$A$2:$AF$48,17,FALSE),"-")</f>
        <v>-</v>
      </c>
      <c r="CD47" s="18"/>
      <c r="CE47" s="18"/>
      <c r="CF47" s="18"/>
      <c r="CG47" s="18"/>
      <c r="CH47" s="18"/>
      <c r="CI47" s="18" t="str">
        <f>IFERROR(VLOOKUP($X47,クラス・種目リスト!$A$2:$AF$48,3,FALSE),"-")</f>
        <v>-</v>
      </c>
      <c r="CJ47" s="18" t="str">
        <f>IFERROR(VLOOKUP($X47,クラス・種目リスト!$A$2:$AF$48,4,FALSE),"-")</f>
        <v>-</v>
      </c>
      <c r="CK47" s="18" t="str">
        <f>IFERROR(VLOOKUP($X47,クラス・種目リスト!$A$2:$AF$48,5,FALSE),"-")</f>
        <v>-</v>
      </c>
      <c r="CL47" s="18" t="str">
        <f>IFERROR(VLOOKUP($X47,クラス・種目リスト!$A$2:$AF$48,6,FALSE),"-")</f>
        <v>-</v>
      </c>
      <c r="CM47" s="18" t="str">
        <f>IFERROR(VLOOKUP($X47,クラス・種目リスト!$A$2:$AF$48,7,FALSE),"-")</f>
        <v>-</v>
      </c>
      <c r="CN47" s="18" t="str">
        <f>IFERROR(VLOOKUP($X47,クラス・種目リスト!$A$2:$AF$48,8,FALSE),"-")</f>
        <v>-</v>
      </c>
      <c r="CO47" s="18" t="str">
        <f>IFERROR(VLOOKUP($X47,クラス・種目リスト!$A$2:$AF$48,9,FALSE),"-")</f>
        <v>-</v>
      </c>
      <c r="CP47" s="18" t="str">
        <f>IFERROR(VLOOKUP($X47,クラス・種目リスト!$A$2:$AF$48,10,FALSE),"-")</f>
        <v>-</v>
      </c>
      <c r="CQ47" s="18" t="str">
        <f>IFERROR(VLOOKUP($X47,クラス・種目リスト!$A$2:$AF$48,11,FALSE),"-")</f>
        <v>-</v>
      </c>
      <c r="CR47" s="18" t="str">
        <f>IFERROR(VLOOKUP($X47,クラス・種目リスト!$A$2:$AF$48,12,FALSE),"-")</f>
        <v>-</v>
      </c>
      <c r="CS47" s="18" t="str">
        <f>IFERROR(VLOOKUP($X47,クラス・種目リスト!$A$2:$AF$48,13,FALSE),"-")</f>
        <v>-</v>
      </c>
      <c r="CT47" s="18" t="str">
        <f>IFERROR(VLOOKUP($X47,クラス・種目リスト!$A$2:$AF$48,14,FALSE),"-")</f>
        <v>-</v>
      </c>
      <c r="CU47" s="18" t="str">
        <f>IFERROR(VLOOKUP($X47,クラス・種目リスト!$A$2:$AF$48,15,FALSE),"-")</f>
        <v>-</v>
      </c>
      <c r="CV47" s="18" t="str">
        <f>IFERROR(VLOOKUP($X47,クラス・種目リスト!$A$2:$AF$48,16,FALSE),"-")</f>
        <v>-</v>
      </c>
      <c r="CW47" s="18" t="str">
        <f>IFERROR(VLOOKUP($X47,クラス・種目リスト!$A$2:$AF$48,17,FALSE),"-")</f>
        <v>-</v>
      </c>
      <c r="CX47" s="18"/>
      <c r="CY47" s="18"/>
      <c r="CZ47" s="18"/>
      <c r="DA47" s="18"/>
      <c r="DB47" s="18"/>
      <c r="DC47" s="18" t="str">
        <f>IFERROR(VLOOKUP($AL47,クラス・種目リスト!$A$2:$AF$48,18,FALSE),"-")</f>
        <v>-</v>
      </c>
      <c r="DD47" s="18" t="str">
        <f>IFERROR(VLOOKUP($AL47,クラス・種目リスト!$A$2:$AF$48,19,FALSE),"-")</f>
        <v>-</v>
      </c>
      <c r="DE47" s="18" t="str">
        <f>IFERROR(VLOOKUP($AL47,クラス・種目リスト!$A$2:$AF$48,20,FALSE),"-")</f>
        <v>-</v>
      </c>
      <c r="DF47" s="18" t="str">
        <f>IFERROR(VLOOKUP($AL47,クラス・種目リスト!$A$2:$AF$48,21,FALSE),"-")</f>
        <v>-</v>
      </c>
      <c r="DG47" s="18" t="str">
        <f>IFERROR(VLOOKUP($AL47,クラス・種目リスト!$A$2:$AF$48,22,FALSE),"-")</f>
        <v>-</v>
      </c>
      <c r="DH47" s="18" t="str">
        <f>IFERROR(VLOOKUP($AL47,クラス・種目リスト!$A$2:$AF$48,23,FALSE),"-")</f>
        <v>-</v>
      </c>
      <c r="DI47" s="18" t="str">
        <f>IFERROR(VLOOKUP($AL47,クラス・種目リスト!$A$2:$AF$48,24,FALSE),"-")</f>
        <v>-</v>
      </c>
      <c r="DJ47" s="18" t="str">
        <f>IFERROR(VLOOKUP($AL47,クラス・種目リスト!$A$2:$AF$48,25,FALSE),"-")</f>
        <v>-</v>
      </c>
      <c r="DK47" s="18" t="str">
        <f>IFERROR(VLOOKUP($AL47,クラス・種目リスト!$A$2:$AF$48,26,FALSE),"-")</f>
        <v>-</v>
      </c>
      <c r="DL47" s="18" t="str">
        <f>IFERROR(VLOOKUP($AL47,クラス・種目リスト!$A$2:$AF$48,27,FALSE),"-")</f>
        <v>-</v>
      </c>
      <c r="DM47" s="18" t="str">
        <f>IFERROR(VLOOKUP($AL47,クラス・種目リスト!$A$2:$AF$48,28,FALSE),"-")</f>
        <v>-</v>
      </c>
      <c r="DN47" s="18" t="str">
        <f>IFERROR(VLOOKUP($AL47,クラス・種目リスト!$A$2:$AF$48,29,FALSE),"-")</f>
        <v>-</v>
      </c>
      <c r="DO47" s="18" t="str">
        <f>IFERROR(VLOOKUP($AL47,クラス・種目リスト!$A$2:$AF$48,30,FALSE),"-")</f>
        <v>-</v>
      </c>
      <c r="DP47" s="18" t="str">
        <f>IFERROR(VLOOKUP($AL47,クラス・種目リスト!$A$2:$AF$48,31,FALSE),"-")</f>
        <v>-</v>
      </c>
      <c r="DQ47" s="18" t="str">
        <f>IFERROR(VLOOKUP($AL47,クラス・種目リスト!$A$2:$AF$48,32,FALSE),"-")</f>
        <v>-</v>
      </c>
      <c r="DW47" s="18" t="str">
        <f>IFERROR(VLOOKUP($AV47,クラス・種目リスト!$A$2:$AF$48,18,FALSE),"-")</f>
        <v>-</v>
      </c>
      <c r="DX47" s="18" t="str">
        <f>IFERROR(VLOOKUP($AV47,クラス・種目リスト!$A$2:$AF$48,19,FALSE),"-")</f>
        <v>-</v>
      </c>
      <c r="DY47" s="18" t="str">
        <f>IFERROR(VLOOKUP($AV47,クラス・種目リスト!$A$2:$AF$48,20,FALSE),"-")</f>
        <v>-</v>
      </c>
      <c r="DZ47" s="18" t="str">
        <f>IFERROR(VLOOKUP($AV47,クラス・種目リスト!$A$2:$AF$48,21,FALSE),"-")</f>
        <v>-</v>
      </c>
      <c r="EA47" s="18" t="str">
        <f>IFERROR(VLOOKUP($AV47,クラス・種目リスト!$A$2:$AF$48,22,FALSE),"-")</f>
        <v>-</v>
      </c>
      <c r="EB47" s="18" t="str">
        <f>IFERROR(VLOOKUP($AV47,クラス・種目リスト!$A$2:$AF$48,23,FALSE),"-")</f>
        <v>-</v>
      </c>
      <c r="EC47" s="18" t="str">
        <f>IFERROR(VLOOKUP($AV47,クラス・種目リスト!$A$2:$AF$48,24,FALSE),"-")</f>
        <v>-</v>
      </c>
      <c r="ED47" s="18" t="str">
        <f>IFERROR(VLOOKUP($AV47,クラス・種目リスト!$A$2:$AF$48,25,FALSE),"-")</f>
        <v>-</v>
      </c>
      <c r="EE47" s="18" t="str">
        <f>IFERROR(VLOOKUP($AV47,クラス・種目リスト!$A$2:$AF$48,26,FALSE),"-")</f>
        <v>-</v>
      </c>
      <c r="EF47" s="18" t="str">
        <f>IFERROR(VLOOKUP($AV47,クラス・種目リスト!$A$2:$AF$48,27,FALSE),"-")</f>
        <v>-</v>
      </c>
      <c r="EG47" s="18" t="str">
        <f>IFERROR(VLOOKUP($AV47,クラス・種目リスト!$A$2:$AF$48,28,FALSE),"-")</f>
        <v>-</v>
      </c>
      <c r="EH47" s="18" t="str">
        <f>IFERROR(VLOOKUP($AV47,クラス・種目リスト!$A$2:$AF$48,29,FALSE),"-")</f>
        <v>-</v>
      </c>
      <c r="EI47" s="18" t="str">
        <f>IFERROR(VLOOKUP($AV47,クラス・種目リスト!$A$2:$AF$48,30,FALSE),"-")</f>
        <v>-</v>
      </c>
      <c r="EJ47" s="18" t="str">
        <f>IFERROR(VLOOKUP($AV47,クラス・種目リスト!$A$2:$AF$48,31,FALSE),"-")</f>
        <v>-</v>
      </c>
      <c r="EK47" s="18" t="str">
        <f>IFERROR(VLOOKUP($AV47,クラス・種目リスト!$A$2:$AF$48,32,FALSE),"-")</f>
        <v>-</v>
      </c>
      <c r="EL47" s="18"/>
      <c r="EM47" s="18"/>
      <c r="EN47" s="18"/>
      <c r="EO47" s="18"/>
      <c r="EP47" s="18"/>
      <c r="ER47" s="3">
        <f ca="1">IF(INDIRECT("O47")="-",0,COUNTA(INDIRECT("O47")))+IF(INDIRECT("Y47")="-",0,COUNTA(INDIRECT("Y47")))+IF(INDIRECT("AM47")="-",0,COUNTA(INDIRECT("AM47")))+IF(INDIRECT("AW47")="-",0,COUNTA(INDIRECT("AW47")))</f>
        <v>0</v>
      </c>
    </row>
    <row r="48" spans="1:148" ht="19.5" customHeight="1" x14ac:dyDescent="0.15">
      <c r="A48" s="211"/>
      <c r="B48" s="238" t="str">
        <f t="shared" si="10"/>
        <v/>
      </c>
      <c r="C48" s="218"/>
      <c r="D48" s="223"/>
      <c r="E48" s="224"/>
      <c r="F48" s="221"/>
      <c r="G48" s="222"/>
      <c r="H48" s="25"/>
      <c r="I48" s="203" t="str">
        <f t="shared" si="11"/>
        <v/>
      </c>
      <c r="J48" s="239" t="str">
        <f t="shared" si="12"/>
        <v/>
      </c>
      <c r="K48" s="78"/>
      <c r="L48" s="239" t="str">
        <f t="shared" si="13"/>
        <v/>
      </c>
      <c r="M48" s="93"/>
      <c r="N48" s="93"/>
      <c r="O48" s="90"/>
      <c r="P48" s="70"/>
      <c r="Q48" s="71"/>
      <c r="R48" s="70"/>
      <c r="S48" s="72"/>
      <c r="T48" s="70"/>
      <c r="U48" s="72"/>
      <c r="V48" s="206" t="str">
        <f t="shared" si="16"/>
        <v/>
      </c>
      <c r="W48" s="255"/>
      <c r="X48" s="31"/>
      <c r="Y48" s="90"/>
      <c r="Z48" s="70"/>
      <c r="AA48" s="71"/>
      <c r="AB48" s="73"/>
      <c r="AC48" s="72"/>
      <c r="AD48" s="74"/>
      <c r="AE48" s="72"/>
      <c r="AF48" s="206" t="str">
        <f t="shared" si="17"/>
        <v/>
      </c>
      <c r="AG48" s="206"/>
      <c r="AH48" s="95"/>
      <c r="AI48" s="19" t="str">
        <f t="shared" si="14"/>
        <v>-</v>
      </c>
      <c r="AJ48" s="234"/>
      <c r="AK48" s="22"/>
      <c r="AL48" s="93"/>
      <c r="AM48" s="90"/>
      <c r="AN48" s="70"/>
      <c r="AO48" s="71"/>
      <c r="AP48" s="73"/>
      <c r="AQ48" s="72"/>
      <c r="AR48" s="74"/>
      <c r="AS48" s="72"/>
      <c r="AT48" s="206" t="str">
        <f t="shared" si="18"/>
        <v/>
      </c>
      <c r="AU48" s="255"/>
      <c r="AV48" s="31"/>
      <c r="AW48" s="90"/>
      <c r="AX48" s="70"/>
      <c r="AY48" s="71"/>
      <c r="AZ48" s="73"/>
      <c r="BA48" s="72"/>
      <c r="BB48" s="74"/>
      <c r="BC48" s="72"/>
      <c r="BD48" s="205" t="str">
        <f t="shared" si="19"/>
        <v/>
      </c>
      <c r="BE48" s="206"/>
      <c r="BF48" s="95"/>
      <c r="BG48" s="19" t="str">
        <f t="shared" si="15"/>
        <v>-</v>
      </c>
      <c r="BH48" s="22"/>
      <c r="BI48" s="146"/>
      <c r="BJ48" s="34" t="str">
        <f t="shared" si="20"/>
        <v/>
      </c>
      <c r="BK48" s="53" t="str">
        <f>IFERROR(VLOOKUP($BJ48,クラス・種目リスト!$A$66:$E$81,3,FALSE),"-")</f>
        <v>-</v>
      </c>
      <c r="BL48" s="53" t="str">
        <f>IFERROR(VLOOKUP($BJ48,クラス・種目リスト!$A$66:$E$81,4,FALSE),"-")</f>
        <v>-</v>
      </c>
      <c r="BM48" s="53" t="str">
        <f>IFERROR(VLOOKUP($BJ48,クラス・種目リスト!$A$66:$E$81,5,FALSE),"-")</f>
        <v>-</v>
      </c>
      <c r="BN48" s="41"/>
      <c r="BO48" s="18" t="str">
        <f>IFERROR(VLOOKUP($N48,クラス・種目リスト!$A$2:$AF$48,3,FALSE),"-")</f>
        <v>-</v>
      </c>
      <c r="BP48" s="18" t="str">
        <f>IFERROR(VLOOKUP($N48,クラス・種目リスト!$A$2:$AF$48,4,FALSE),"-")</f>
        <v>-</v>
      </c>
      <c r="BQ48" s="18" t="str">
        <f>IFERROR(VLOOKUP($N48,クラス・種目リスト!$A$2:$AF$48,5,FALSE),"-")</f>
        <v>-</v>
      </c>
      <c r="BR48" s="18" t="str">
        <f>IFERROR(VLOOKUP($N48,クラス・種目リスト!$A$2:$AF$48,6,FALSE),"-")</f>
        <v>-</v>
      </c>
      <c r="BS48" s="18" t="str">
        <f>IFERROR(VLOOKUP($N48,クラス・種目リスト!$A$2:$AF$48,7,FALSE),"-")</f>
        <v>-</v>
      </c>
      <c r="BT48" s="18" t="str">
        <f>IFERROR(VLOOKUP($N48,クラス・種目リスト!$A$2:$AF$48,8,FALSE),"-")</f>
        <v>-</v>
      </c>
      <c r="BU48" s="18" t="str">
        <f>IFERROR(VLOOKUP($N48,クラス・種目リスト!$A$2:$AF$48,9,FALSE),"-")</f>
        <v>-</v>
      </c>
      <c r="BV48" s="18" t="str">
        <f>IFERROR(VLOOKUP($N48,クラス・種目リスト!$A$2:$AF$48,10,FALSE),"-")</f>
        <v>-</v>
      </c>
      <c r="BW48" s="18" t="str">
        <f>IFERROR(VLOOKUP($N48,クラス・種目リスト!$A$2:$AF$48,11,FALSE),"-")</f>
        <v>-</v>
      </c>
      <c r="BX48" s="18" t="str">
        <f>IFERROR(VLOOKUP($N48,クラス・種目リスト!$A$2:$AF$48,12,FALSE),"-")</f>
        <v>-</v>
      </c>
      <c r="BY48" s="18" t="str">
        <f>IFERROR(VLOOKUP($N48,クラス・種目リスト!$A$2:$AF$48,13,FALSE),"-")</f>
        <v>-</v>
      </c>
      <c r="BZ48" s="18" t="str">
        <f>IFERROR(VLOOKUP($N48,クラス・種目リスト!$A$2:$AF$48,14,FALSE),"-")</f>
        <v>-</v>
      </c>
      <c r="CA48" s="18" t="str">
        <f>IFERROR(VLOOKUP($N48,クラス・種目リスト!$A$2:$AF$48,15,FALSE),"-")</f>
        <v>-</v>
      </c>
      <c r="CB48" s="18" t="str">
        <f>IFERROR(VLOOKUP($N48,クラス・種目リスト!$A$2:$AF$48,16,FALSE),"-")</f>
        <v>-</v>
      </c>
      <c r="CC48" s="18" t="str">
        <f>IFERROR(VLOOKUP($N48,クラス・種目リスト!$A$2:$AF$48,17,FALSE),"-")</f>
        <v>-</v>
      </c>
      <c r="CD48" s="18"/>
      <c r="CE48" s="18"/>
      <c r="CF48" s="18"/>
      <c r="CG48" s="18"/>
      <c r="CH48" s="18"/>
      <c r="CI48" s="18" t="str">
        <f>IFERROR(VLOOKUP($X48,クラス・種目リスト!$A$2:$AF$48,3,FALSE),"-")</f>
        <v>-</v>
      </c>
      <c r="CJ48" s="18" t="str">
        <f>IFERROR(VLOOKUP($X48,クラス・種目リスト!$A$2:$AF$48,4,FALSE),"-")</f>
        <v>-</v>
      </c>
      <c r="CK48" s="18" t="str">
        <f>IFERROR(VLOOKUP($X48,クラス・種目リスト!$A$2:$AF$48,5,FALSE),"-")</f>
        <v>-</v>
      </c>
      <c r="CL48" s="18" t="str">
        <f>IFERROR(VLOOKUP($X48,クラス・種目リスト!$A$2:$AF$48,6,FALSE),"-")</f>
        <v>-</v>
      </c>
      <c r="CM48" s="18" t="str">
        <f>IFERROR(VLOOKUP($X48,クラス・種目リスト!$A$2:$AF$48,7,FALSE),"-")</f>
        <v>-</v>
      </c>
      <c r="CN48" s="18" t="str">
        <f>IFERROR(VLOOKUP($X48,クラス・種目リスト!$A$2:$AF$48,8,FALSE),"-")</f>
        <v>-</v>
      </c>
      <c r="CO48" s="18" t="str">
        <f>IFERROR(VLOOKUP($X48,クラス・種目リスト!$A$2:$AF$48,9,FALSE),"-")</f>
        <v>-</v>
      </c>
      <c r="CP48" s="18" t="str">
        <f>IFERROR(VLOOKUP($X48,クラス・種目リスト!$A$2:$AF$48,10,FALSE),"-")</f>
        <v>-</v>
      </c>
      <c r="CQ48" s="18" t="str">
        <f>IFERROR(VLOOKUP($X48,クラス・種目リスト!$A$2:$AF$48,11,FALSE),"-")</f>
        <v>-</v>
      </c>
      <c r="CR48" s="18" t="str">
        <f>IFERROR(VLOOKUP($X48,クラス・種目リスト!$A$2:$AF$48,12,FALSE),"-")</f>
        <v>-</v>
      </c>
      <c r="CS48" s="18" t="str">
        <f>IFERROR(VLOOKUP($X48,クラス・種目リスト!$A$2:$AF$48,13,FALSE),"-")</f>
        <v>-</v>
      </c>
      <c r="CT48" s="18" t="str">
        <f>IFERROR(VLOOKUP($X48,クラス・種目リスト!$A$2:$AF$48,14,FALSE),"-")</f>
        <v>-</v>
      </c>
      <c r="CU48" s="18" t="str">
        <f>IFERROR(VLOOKUP($X48,クラス・種目リスト!$A$2:$AF$48,15,FALSE),"-")</f>
        <v>-</v>
      </c>
      <c r="CV48" s="18" t="str">
        <f>IFERROR(VLOOKUP($X48,クラス・種目リスト!$A$2:$AF$48,16,FALSE),"-")</f>
        <v>-</v>
      </c>
      <c r="CW48" s="18" t="str">
        <f>IFERROR(VLOOKUP($X48,クラス・種目リスト!$A$2:$AF$48,17,FALSE),"-")</f>
        <v>-</v>
      </c>
      <c r="CX48" s="18"/>
      <c r="CY48" s="18"/>
      <c r="CZ48" s="18"/>
      <c r="DA48" s="18"/>
      <c r="DB48" s="18"/>
      <c r="DC48" s="18" t="str">
        <f>IFERROR(VLOOKUP($AL48,クラス・種目リスト!$A$2:$AF$48,18,FALSE),"-")</f>
        <v>-</v>
      </c>
      <c r="DD48" s="18" t="str">
        <f>IFERROR(VLOOKUP($AL48,クラス・種目リスト!$A$2:$AF$48,19,FALSE),"-")</f>
        <v>-</v>
      </c>
      <c r="DE48" s="18" t="str">
        <f>IFERROR(VLOOKUP($AL48,クラス・種目リスト!$A$2:$AF$48,20,FALSE),"-")</f>
        <v>-</v>
      </c>
      <c r="DF48" s="18" t="str">
        <f>IFERROR(VLOOKUP($AL48,クラス・種目リスト!$A$2:$AF$48,21,FALSE),"-")</f>
        <v>-</v>
      </c>
      <c r="DG48" s="18" t="str">
        <f>IFERROR(VLOOKUP($AL48,クラス・種目リスト!$A$2:$AF$48,22,FALSE),"-")</f>
        <v>-</v>
      </c>
      <c r="DH48" s="18" t="str">
        <f>IFERROR(VLOOKUP($AL48,クラス・種目リスト!$A$2:$AF$48,23,FALSE),"-")</f>
        <v>-</v>
      </c>
      <c r="DI48" s="18" t="str">
        <f>IFERROR(VLOOKUP($AL48,クラス・種目リスト!$A$2:$AF$48,24,FALSE),"-")</f>
        <v>-</v>
      </c>
      <c r="DJ48" s="18" t="str">
        <f>IFERROR(VLOOKUP($AL48,クラス・種目リスト!$A$2:$AF$48,25,FALSE),"-")</f>
        <v>-</v>
      </c>
      <c r="DK48" s="18" t="str">
        <f>IFERROR(VLOOKUP($AL48,クラス・種目リスト!$A$2:$AF$48,26,FALSE),"-")</f>
        <v>-</v>
      </c>
      <c r="DL48" s="18" t="str">
        <f>IFERROR(VLOOKUP($AL48,クラス・種目リスト!$A$2:$AF$48,27,FALSE),"-")</f>
        <v>-</v>
      </c>
      <c r="DM48" s="18" t="str">
        <f>IFERROR(VLOOKUP($AL48,クラス・種目リスト!$A$2:$AF$48,28,FALSE),"-")</f>
        <v>-</v>
      </c>
      <c r="DN48" s="18" t="str">
        <f>IFERROR(VLOOKUP($AL48,クラス・種目リスト!$A$2:$AF$48,29,FALSE),"-")</f>
        <v>-</v>
      </c>
      <c r="DO48" s="18" t="str">
        <f>IFERROR(VLOOKUP($AL48,クラス・種目リスト!$A$2:$AF$48,30,FALSE),"-")</f>
        <v>-</v>
      </c>
      <c r="DP48" s="18" t="str">
        <f>IFERROR(VLOOKUP($AL48,クラス・種目リスト!$A$2:$AF$48,31,FALSE),"-")</f>
        <v>-</v>
      </c>
      <c r="DQ48" s="18" t="str">
        <f>IFERROR(VLOOKUP($AL48,クラス・種目リスト!$A$2:$AF$48,32,FALSE),"-")</f>
        <v>-</v>
      </c>
      <c r="DW48" s="18" t="str">
        <f>IFERROR(VLOOKUP($AV48,クラス・種目リスト!$A$2:$AF$48,18,FALSE),"-")</f>
        <v>-</v>
      </c>
      <c r="DX48" s="18" t="str">
        <f>IFERROR(VLOOKUP($AV48,クラス・種目リスト!$A$2:$AF$48,19,FALSE),"-")</f>
        <v>-</v>
      </c>
      <c r="DY48" s="18" t="str">
        <f>IFERROR(VLOOKUP($AV48,クラス・種目リスト!$A$2:$AF$48,20,FALSE),"-")</f>
        <v>-</v>
      </c>
      <c r="DZ48" s="18" t="str">
        <f>IFERROR(VLOOKUP($AV48,クラス・種目リスト!$A$2:$AF$48,21,FALSE),"-")</f>
        <v>-</v>
      </c>
      <c r="EA48" s="18" t="str">
        <f>IFERROR(VLOOKUP($AV48,クラス・種目リスト!$A$2:$AF$48,22,FALSE),"-")</f>
        <v>-</v>
      </c>
      <c r="EB48" s="18" t="str">
        <f>IFERROR(VLOOKUP($AV48,クラス・種目リスト!$A$2:$AF$48,23,FALSE),"-")</f>
        <v>-</v>
      </c>
      <c r="EC48" s="18" t="str">
        <f>IFERROR(VLOOKUP($AV48,クラス・種目リスト!$A$2:$AF$48,24,FALSE),"-")</f>
        <v>-</v>
      </c>
      <c r="ED48" s="18" t="str">
        <f>IFERROR(VLOOKUP($AV48,クラス・種目リスト!$A$2:$AF$48,25,FALSE),"-")</f>
        <v>-</v>
      </c>
      <c r="EE48" s="18" t="str">
        <f>IFERROR(VLOOKUP($AV48,クラス・種目リスト!$A$2:$AF$48,26,FALSE),"-")</f>
        <v>-</v>
      </c>
      <c r="EF48" s="18" t="str">
        <f>IFERROR(VLOOKUP($AV48,クラス・種目リスト!$A$2:$AF$48,27,FALSE),"-")</f>
        <v>-</v>
      </c>
      <c r="EG48" s="18" t="str">
        <f>IFERROR(VLOOKUP($AV48,クラス・種目リスト!$A$2:$AF$48,28,FALSE),"-")</f>
        <v>-</v>
      </c>
      <c r="EH48" s="18" t="str">
        <f>IFERROR(VLOOKUP($AV48,クラス・種目リスト!$A$2:$AF$48,29,FALSE),"-")</f>
        <v>-</v>
      </c>
      <c r="EI48" s="18" t="str">
        <f>IFERROR(VLOOKUP($AV48,クラス・種目リスト!$A$2:$AF$48,30,FALSE),"-")</f>
        <v>-</v>
      </c>
      <c r="EJ48" s="18" t="str">
        <f>IFERROR(VLOOKUP($AV48,クラス・種目リスト!$A$2:$AF$48,31,FALSE),"-")</f>
        <v>-</v>
      </c>
      <c r="EK48" s="18" t="str">
        <f>IFERROR(VLOOKUP($AV48,クラス・種目リスト!$A$2:$AF$48,32,FALSE),"-")</f>
        <v>-</v>
      </c>
      <c r="EL48" s="18"/>
      <c r="EM48" s="18"/>
      <c r="EN48" s="18"/>
      <c r="EO48" s="18"/>
      <c r="EP48" s="18"/>
      <c r="ER48" s="3">
        <f ca="1">IF(INDIRECT("O48")="-",0,COUNTA(INDIRECT("O48")))+IF(INDIRECT("Y48")="-",0,COUNTA(INDIRECT("Y48")))+IF(INDIRECT("AM48")="-",0,COUNTA(INDIRECT("AM48")))+IF(INDIRECT("AW48")="-",0,COUNTA(INDIRECT("AW48")))</f>
        <v>0</v>
      </c>
    </row>
    <row r="49" spans="1:148" ht="19.5" customHeight="1" x14ac:dyDescent="0.15">
      <c r="A49" s="212"/>
      <c r="B49" s="238" t="str">
        <f t="shared" si="10"/>
        <v/>
      </c>
      <c r="C49" s="227"/>
      <c r="D49" s="219"/>
      <c r="E49" s="220"/>
      <c r="F49" s="225"/>
      <c r="G49" s="226"/>
      <c r="H49" s="83"/>
      <c r="I49" s="203" t="str">
        <f t="shared" si="11"/>
        <v/>
      </c>
      <c r="J49" s="239" t="str">
        <f t="shared" si="12"/>
        <v/>
      </c>
      <c r="K49" s="79"/>
      <c r="L49" s="239" t="str">
        <f t="shared" si="13"/>
        <v/>
      </c>
      <c r="M49" s="94"/>
      <c r="N49" s="93"/>
      <c r="O49" s="90"/>
      <c r="P49" s="70"/>
      <c r="Q49" s="71"/>
      <c r="R49" s="70"/>
      <c r="S49" s="72"/>
      <c r="T49" s="70"/>
      <c r="U49" s="72"/>
      <c r="V49" s="206" t="str">
        <f t="shared" si="16"/>
        <v/>
      </c>
      <c r="W49" s="255"/>
      <c r="X49" s="31"/>
      <c r="Y49" s="90"/>
      <c r="Z49" s="70"/>
      <c r="AA49" s="71"/>
      <c r="AB49" s="73"/>
      <c r="AC49" s="72"/>
      <c r="AD49" s="74"/>
      <c r="AE49" s="72"/>
      <c r="AF49" s="206" t="str">
        <f t="shared" si="17"/>
        <v/>
      </c>
      <c r="AG49" s="206"/>
      <c r="AH49" s="95"/>
      <c r="AI49" s="19" t="str">
        <f t="shared" si="14"/>
        <v>-</v>
      </c>
      <c r="AJ49" s="234"/>
      <c r="AK49" s="22"/>
      <c r="AL49" s="93"/>
      <c r="AM49" s="90"/>
      <c r="AN49" s="70"/>
      <c r="AO49" s="71"/>
      <c r="AP49" s="73"/>
      <c r="AQ49" s="72"/>
      <c r="AR49" s="74"/>
      <c r="AS49" s="72"/>
      <c r="AT49" s="206" t="str">
        <f t="shared" si="18"/>
        <v/>
      </c>
      <c r="AU49" s="255"/>
      <c r="AV49" s="31"/>
      <c r="AW49" s="90"/>
      <c r="AX49" s="70"/>
      <c r="AY49" s="71"/>
      <c r="AZ49" s="73"/>
      <c r="BA49" s="72"/>
      <c r="BB49" s="74"/>
      <c r="BC49" s="72"/>
      <c r="BD49" s="205" t="str">
        <f t="shared" si="19"/>
        <v/>
      </c>
      <c r="BE49" s="206"/>
      <c r="BF49" s="95"/>
      <c r="BG49" s="19" t="str">
        <f t="shared" si="15"/>
        <v>-</v>
      </c>
      <c r="BH49" s="22"/>
      <c r="BI49" s="147"/>
      <c r="BJ49" s="34" t="str">
        <f t="shared" si="20"/>
        <v/>
      </c>
      <c r="BK49" s="53" t="str">
        <f>IFERROR(VLOOKUP($BJ49,クラス・種目リスト!$A$66:$E$81,3,FALSE),"-")</f>
        <v>-</v>
      </c>
      <c r="BL49" s="53" t="str">
        <f>IFERROR(VLOOKUP($BJ49,クラス・種目リスト!$A$66:$E$81,4,FALSE),"-")</f>
        <v>-</v>
      </c>
      <c r="BM49" s="53" t="str">
        <f>IFERROR(VLOOKUP($BJ49,クラス・種目リスト!$A$66:$E$81,5,FALSE),"-")</f>
        <v>-</v>
      </c>
      <c r="BN49" s="41"/>
      <c r="BO49" s="18" t="str">
        <f>IFERROR(VLOOKUP($N49,クラス・種目リスト!$A$2:$AF$48,3,FALSE),"-")</f>
        <v>-</v>
      </c>
      <c r="BP49" s="18" t="str">
        <f>IFERROR(VLOOKUP($N49,クラス・種目リスト!$A$2:$AF$48,4,FALSE),"-")</f>
        <v>-</v>
      </c>
      <c r="BQ49" s="18" t="str">
        <f>IFERROR(VLOOKUP($N49,クラス・種目リスト!$A$2:$AF$48,5,FALSE),"-")</f>
        <v>-</v>
      </c>
      <c r="BR49" s="18" t="str">
        <f>IFERROR(VLOOKUP($N49,クラス・種目リスト!$A$2:$AF$48,6,FALSE),"-")</f>
        <v>-</v>
      </c>
      <c r="BS49" s="18" t="str">
        <f>IFERROR(VLOOKUP($N49,クラス・種目リスト!$A$2:$AF$48,7,FALSE),"-")</f>
        <v>-</v>
      </c>
      <c r="BT49" s="18" t="str">
        <f>IFERROR(VLOOKUP($N49,クラス・種目リスト!$A$2:$AF$48,8,FALSE),"-")</f>
        <v>-</v>
      </c>
      <c r="BU49" s="18" t="str">
        <f>IFERROR(VLOOKUP($N49,クラス・種目リスト!$A$2:$AF$48,9,FALSE),"-")</f>
        <v>-</v>
      </c>
      <c r="BV49" s="18" t="str">
        <f>IFERROR(VLOOKUP($N49,クラス・種目リスト!$A$2:$AF$48,10,FALSE),"-")</f>
        <v>-</v>
      </c>
      <c r="BW49" s="18" t="str">
        <f>IFERROR(VLOOKUP($N49,クラス・種目リスト!$A$2:$AF$48,11,FALSE),"-")</f>
        <v>-</v>
      </c>
      <c r="BX49" s="18" t="str">
        <f>IFERROR(VLOOKUP($N49,クラス・種目リスト!$A$2:$AF$48,12,FALSE),"-")</f>
        <v>-</v>
      </c>
      <c r="BY49" s="18" t="str">
        <f>IFERROR(VLOOKUP($N49,クラス・種目リスト!$A$2:$AF$48,13,FALSE),"-")</f>
        <v>-</v>
      </c>
      <c r="BZ49" s="18" t="str">
        <f>IFERROR(VLOOKUP($N49,クラス・種目リスト!$A$2:$AF$48,14,FALSE),"-")</f>
        <v>-</v>
      </c>
      <c r="CA49" s="18" t="str">
        <f>IFERROR(VLOOKUP($N49,クラス・種目リスト!$A$2:$AF$48,15,FALSE),"-")</f>
        <v>-</v>
      </c>
      <c r="CB49" s="18" t="str">
        <f>IFERROR(VLOOKUP($N49,クラス・種目リスト!$A$2:$AF$48,16,FALSE),"-")</f>
        <v>-</v>
      </c>
      <c r="CC49" s="18" t="str">
        <f>IFERROR(VLOOKUP($N49,クラス・種目リスト!$A$2:$AF$48,17,FALSE),"-")</f>
        <v>-</v>
      </c>
      <c r="CD49" s="18"/>
      <c r="CE49" s="18"/>
      <c r="CF49" s="18"/>
      <c r="CG49" s="18"/>
      <c r="CH49" s="18"/>
      <c r="CI49" s="18" t="str">
        <f>IFERROR(VLOOKUP($X49,クラス・種目リスト!$A$2:$AF$48,3,FALSE),"-")</f>
        <v>-</v>
      </c>
      <c r="CJ49" s="18" t="str">
        <f>IFERROR(VLOOKUP($X49,クラス・種目リスト!$A$2:$AF$48,4,FALSE),"-")</f>
        <v>-</v>
      </c>
      <c r="CK49" s="18" t="str">
        <f>IFERROR(VLOOKUP($X49,クラス・種目リスト!$A$2:$AF$48,5,FALSE),"-")</f>
        <v>-</v>
      </c>
      <c r="CL49" s="18" t="str">
        <f>IFERROR(VLOOKUP($X49,クラス・種目リスト!$A$2:$AF$48,6,FALSE),"-")</f>
        <v>-</v>
      </c>
      <c r="CM49" s="18" t="str">
        <f>IFERROR(VLOOKUP($X49,クラス・種目リスト!$A$2:$AF$48,7,FALSE),"-")</f>
        <v>-</v>
      </c>
      <c r="CN49" s="18" t="str">
        <f>IFERROR(VLOOKUP($X49,クラス・種目リスト!$A$2:$AF$48,8,FALSE),"-")</f>
        <v>-</v>
      </c>
      <c r="CO49" s="18" t="str">
        <f>IFERROR(VLOOKUP($X49,クラス・種目リスト!$A$2:$AF$48,9,FALSE),"-")</f>
        <v>-</v>
      </c>
      <c r="CP49" s="18" t="str">
        <f>IFERROR(VLOOKUP($X49,クラス・種目リスト!$A$2:$AF$48,10,FALSE),"-")</f>
        <v>-</v>
      </c>
      <c r="CQ49" s="18" t="str">
        <f>IFERROR(VLOOKUP($X49,クラス・種目リスト!$A$2:$AF$48,11,FALSE),"-")</f>
        <v>-</v>
      </c>
      <c r="CR49" s="18" t="str">
        <f>IFERROR(VLOOKUP($X49,クラス・種目リスト!$A$2:$AF$48,12,FALSE),"-")</f>
        <v>-</v>
      </c>
      <c r="CS49" s="18" t="str">
        <f>IFERROR(VLOOKUP($X49,クラス・種目リスト!$A$2:$AF$48,13,FALSE),"-")</f>
        <v>-</v>
      </c>
      <c r="CT49" s="18" t="str">
        <f>IFERROR(VLOOKUP($X49,クラス・種目リスト!$A$2:$AF$48,14,FALSE),"-")</f>
        <v>-</v>
      </c>
      <c r="CU49" s="18" t="str">
        <f>IFERROR(VLOOKUP($X49,クラス・種目リスト!$A$2:$AF$48,15,FALSE),"-")</f>
        <v>-</v>
      </c>
      <c r="CV49" s="18" t="str">
        <f>IFERROR(VLOOKUP($X49,クラス・種目リスト!$A$2:$AF$48,16,FALSE),"-")</f>
        <v>-</v>
      </c>
      <c r="CW49" s="18" t="str">
        <f>IFERROR(VLOOKUP($X49,クラス・種目リスト!$A$2:$AF$48,17,FALSE),"-")</f>
        <v>-</v>
      </c>
      <c r="CX49" s="18"/>
      <c r="CY49" s="18"/>
      <c r="CZ49" s="18"/>
      <c r="DA49" s="18"/>
      <c r="DB49" s="18"/>
      <c r="DC49" s="18" t="str">
        <f>IFERROR(VLOOKUP($AL49,クラス・種目リスト!$A$2:$AF$48,18,FALSE),"-")</f>
        <v>-</v>
      </c>
      <c r="DD49" s="18" t="str">
        <f>IFERROR(VLOOKUP($AL49,クラス・種目リスト!$A$2:$AF$48,19,FALSE),"-")</f>
        <v>-</v>
      </c>
      <c r="DE49" s="18" t="str">
        <f>IFERROR(VLOOKUP($AL49,クラス・種目リスト!$A$2:$AF$48,20,FALSE),"-")</f>
        <v>-</v>
      </c>
      <c r="DF49" s="18" t="str">
        <f>IFERROR(VLOOKUP($AL49,クラス・種目リスト!$A$2:$AF$48,21,FALSE),"-")</f>
        <v>-</v>
      </c>
      <c r="DG49" s="18" t="str">
        <f>IFERROR(VLOOKUP($AL49,クラス・種目リスト!$A$2:$AF$48,22,FALSE),"-")</f>
        <v>-</v>
      </c>
      <c r="DH49" s="18" t="str">
        <f>IFERROR(VLOOKUP($AL49,クラス・種目リスト!$A$2:$AF$48,23,FALSE),"-")</f>
        <v>-</v>
      </c>
      <c r="DI49" s="18" t="str">
        <f>IFERROR(VLOOKUP($AL49,クラス・種目リスト!$A$2:$AF$48,24,FALSE),"-")</f>
        <v>-</v>
      </c>
      <c r="DJ49" s="18" t="str">
        <f>IFERROR(VLOOKUP($AL49,クラス・種目リスト!$A$2:$AF$48,25,FALSE),"-")</f>
        <v>-</v>
      </c>
      <c r="DK49" s="18" t="str">
        <f>IFERROR(VLOOKUP($AL49,クラス・種目リスト!$A$2:$AF$48,26,FALSE),"-")</f>
        <v>-</v>
      </c>
      <c r="DL49" s="18" t="str">
        <f>IFERROR(VLOOKUP($AL49,クラス・種目リスト!$A$2:$AF$48,27,FALSE),"-")</f>
        <v>-</v>
      </c>
      <c r="DM49" s="18" t="str">
        <f>IFERROR(VLOOKUP($AL49,クラス・種目リスト!$A$2:$AF$48,28,FALSE),"-")</f>
        <v>-</v>
      </c>
      <c r="DN49" s="18" t="str">
        <f>IFERROR(VLOOKUP($AL49,クラス・種目リスト!$A$2:$AF$48,29,FALSE),"-")</f>
        <v>-</v>
      </c>
      <c r="DO49" s="18" t="str">
        <f>IFERROR(VLOOKUP($AL49,クラス・種目リスト!$A$2:$AF$48,30,FALSE),"-")</f>
        <v>-</v>
      </c>
      <c r="DP49" s="18" t="str">
        <f>IFERROR(VLOOKUP($AL49,クラス・種目リスト!$A$2:$AF$48,31,FALSE),"-")</f>
        <v>-</v>
      </c>
      <c r="DQ49" s="18" t="str">
        <f>IFERROR(VLOOKUP($AL49,クラス・種目リスト!$A$2:$AF$48,32,FALSE),"-")</f>
        <v>-</v>
      </c>
      <c r="DW49" s="18" t="str">
        <f>IFERROR(VLOOKUP($AV49,クラス・種目リスト!$A$2:$AF$48,18,FALSE),"-")</f>
        <v>-</v>
      </c>
      <c r="DX49" s="18" t="str">
        <f>IFERROR(VLOOKUP($AV49,クラス・種目リスト!$A$2:$AF$48,19,FALSE),"-")</f>
        <v>-</v>
      </c>
      <c r="DY49" s="18" t="str">
        <f>IFERROR(VLOOKUP($AV49,クラス・種目リスト!$A$2:$AF$48,20,FALSE),"-")</f>
        <v>-</v>
      </c>
      <c r="DZ49" s="18" t="str">
        <f>IFERROR(VLOOKUP($AV49,クラス・種目リスト!$A$2:$AF$48,21,FALSE),"-")</f>
        <v>-</v>
      </c>
      <c r="EA49" s="18" t="str">
        <f>IFERROR(VLOOKUP($AV49,クラス・種目リスト!$A$2:$AF$48,22,FALSE),"-")</f>
        <v>-</v>
      </c>
      <c r="EB49" s="18" t="str">
        <f>IFERROR(VLOOKUP($AV49,クラス・種目リスト!$A$2:$AF$48,23,FALSE),"-")</f>
        <v>-</v>
      </c>
      <c r="EC49" s="18" t="str">
        <f>IFERROR(VLOOKUP($AV49,クラス・種目リスト!$A$2:$AF$48,24,FALSE),"-")</f>
        <v>-</v>
      </c>
      <c r="ED49" s="18" t="str">
        <f>IFERROR(VLOOKUP($AV49,クラス・種目リスト!$A$2:$AF$48,25,FALSE),"-")</f>
        <v>-</v>
      </c>
      <c r="EE49" s="18" t="str">
        <f>IFERROR(VLOOKUP($AV49,クラス・種目リスト!$A$2:$AF$48,26,FALSE),"-")</f>
        <v>-</v>
      </c>
      <c r="EF49" s="18" t="str">
        <f>IFERROR(VLOOKUP($AV49,クラス・種目リスト!$A$2:$AF$48,27,FALSE),"-")</f>
        <v>-</v>
      </c>
      <c r="EG49" s="18" t="str">
        <f>IFERROR(VLOOKUP($AV49,クラス・種目リスト!$A$2:$AF$48,28,FALSE),"-")</f>
        <v>-</v>
      </c>
      <c r="EH49" s="18" t="str">
        <f>IFERROR(VLOOKUP($AV49,クラス・種目リスト!$A$2:$AF$48,29,FALSE),"-")</f>
        <v>-</v>
      </c>
      <c r="EI49" s="18" t="str">
        <f>IFERROR(VLOOKUP($AV49,クラス・種目リスト!$A$2:$AF$48,30,FALSE),"-")</f>
        <v>-</v>
      </c>
      <c r="EJ49" s="18" t="str">
        <f>IFERROR(VLOOKUP($AV49,クラス・種目リスト!$A$2:$AF$48,31,FALSE),"-")</f>
        <v>-</v>
      </c>
      <c r="EK49" s="18" t="str">
        <f>IFERROR(VLOOKUP($AV49,クラス・種目リスト!$A$2:$AF$48,32,FALSE),"-")</f>
        <v>-</v>
      </c>
      <c r="EL49" s="18"/>
      <c r="EM49" s="18"/>
      <c r="EN49" s="18"/>
      <c r="EO49" s="18"/>
      <c r="EP49" s="18"/>
      <c r="ER49" s="3">
        <f ca="1">IF(INDIRECT("O49")="-",0,COUNTA(INDIRECT("O49")))+IF(INDIRECT("Y49")="-",0,COUNTA(INDIRECT("Y49")))+IF(INDIRECT("AM49")="-",0,COUNTA(INDIRECT("AM49")))+IF(INDIRECT("AW49")="-",0,COUNTA(INDIRECT("AW49")))</f>
        <v>0</v>
      </c>
    </row>
    <row r="50" spans="1:148" ht="19.5" customHeight="1" x14ac:dyDescent="0.15">
      <c r="A50" s="211"/>
      <c r="B50" s="238" t="str">
        <f t="shared" si="10"/>
        <v/>
      </c>
      <c r="C50" s="218"/>
      <c r="D50" s="223"/>
      <c r="E50" s="224"/>
      <c r="F50" s="225"/>
      <c r="G50" s="226"/>
      <c r="H50" s="83"/>
      <c r="I50" s="203" t="str">
        <f t="shared" si="11"/>
        <v/>
      </c>
      <c r="J50" s="239" t="str">
        <f t="shared" si="12"/>
        <v/>
      </c>
      <c r="K50" s="78"/>
      <c r="L50" s="239" t="str">
        <f t="shared" si="13"/>
        <v/>
      </c>
      <c r="M50" s="93"/>
      <c r="N50" s="93"/>
      <c r="O50" s="90"/>
      <c r="P50" s="70"/>
      <c r="Q50" s="71"/>
      <c r="R50" s="70"/>
      <c r="S50" s="72"/>
      <c r="T50" s="70"/>
      <c r="U50" s="72"/>
      <c r="V50" s="206" t="str">
        <f t="shared" si="16"/>
        <v/>
      </c>
      <c r="W50" s="255"/>
      <c r="X50" s="31"/>
      <c r="Y50" s="90"/>
      <c r="Z50" s="70"/>
      <c r="AA50" s="71"/>
      <c r="AB50" s="73"/>
      <c r="AC50" s="72"/>
      <c r="AD50" s="74"/>
      <c r="AE50" s="72"/>
      <c r="AF50" s="206" t="str">
        <f t="shared" si="17"/>
        <v/>
      </c>
      <c r="AG50" s="206"/>
      <c r="AH50" s="95"/>
      <c r="AI50" s="19" t="str">
        <f t="shared" si="14"/>
        <v>-</v>
      </c>
      <c r="AJ50" s="234"/>
      <c r="AK50" s="22"/>
      <c r="AL50" s="93"/>
      <c r="AM50" s="90"/>
      <c r="AN50" s="70"/>
      <c r="AO50" s="71"/>
      <c r="AP50" s="73"/>
      <c r="AQ50" s="72"/>
      <c r="AR50" s="74"/>
      <c r="AS50" s="72"/>
      <c r="AT50" s="206" t="str">
        <f t="shared" si="18"/>
        <v/>
      </c>
      <c r="AU50" s="255"/>
      <c r="AV50" s="31"/>
      <c r="AW50" s="90"/>
      <c r="AX50" s="70"/>
      <c r="AY50" s="71"/>
      <c r="AZ50" s="73"/>
      <c r="BA50" s="72"/>
      <c r="BB50" s="74"/>
      <c r="BC50" s="72"/>
      <c r="BD50" s="205" t="str">
        <f t="shared" si="19"/>
        <v/>
      </c>
      <c r="BE50" s="206"/>
      <c r="BF50" s="95"/>
      <c r="BG50" s="19" t="str">
        <f t="shared" si="15"/>
        <v>-</v>
      </c>
      <c r="BH50" s="22"/>
      <c r="BI50" s="147"/>
      <c r="BJ50" s="34" t="str">
        <f t="shared" si="20"/>
        <v/>
      </c>
      <c r="BK50" s="53" t="str">
        <f>IFERROR(VLOOKUP($BJ50,クラス・種目リスト!$A$66:$E$81,3,FALSE),"-")</f>
        <v>-</v>
      </c>
      <c r="BL50" s="53" t="str">
        <f>IFERROR(VLOOKUP($BJ50,クラス・種目リスト!$A$66:$E$81,4,FALSE),"-")</f>
        <v>-</v>
      </c>
      <c r="BM50" s="53" t="str">
        <f>IFERROR(VLOOKUP($BJ50,クラス・種目リスト!$A$66:$E$81,5,FALSE),"-")</f>
        <v>-</v>
      </c>
      <c r="BN50" s="41"/>
      <c r="BO50" s="18" t="str">
        <f>IFERROR(VLOOKUP($N50,クラス・種目リスト!$A$2:$AF$48,3,FALSE),"-")</f>
        <v>-</v>
      </c>
      <c r="BP50" s="18" t="str">
        <f>IFERROR(VLOOKUP($N50,クラス・種目リスト!$A$2:$AF$48,4,FALSE),"-")</f>
        <v>-</v>
      </c>
      <c r="BQ50" s="18" t="str">
        <f>IFERROR(VLOOKUP($N50,クラス・種目リスト!$A$2:$AF$48,5,FALSE),"-")</f>
        <v>-</v>
      </c>
      <c r="BR50" s="18" t="str">
        <f>IFERROR(VLOOKUP($N50,クラス・種目リスト!$A$2:$AF$48,6,FALSE),"-")</f>
        <v>-</v>
      </c>
      <c r="BS50" s="18" t="str">
        <f>IFERROR(VLOOKUP($N50,クラス・種目リスト!$A$2:$AF$48,7,FALSE),"-")</f>
        <v>-</v>
      </c>
      <c r="BT50" s="18" t="str">
        <f>IFERROR(VLOOKUP($N50,クラス・種目リスト!$A$2:$AF$48,8,FALSE),"-")</f>
        <v>-</v>
      </c>
      <c r="BU50" s="18" t="str">
        <f>IFERROR(VLOOKUP($N50,クラス・種目リスト!$A$2:$AF$48,9,FALSE),"-")</f>
        <v>-</v>
      </c>
      <c r="BV50" s="18" t="str">
        <f>IFERROR(VLOOKUP($N50,クラス・種目リスト!$A$2:$AF$48,10,FALSE),"-")</f>
        <v>-</v>
      </c>
      <c r="BW50" s="18" t="str">
        <f>IFERROR(VLOOKUP($N50,クラス・種目リスト!$A$2:$AF$48,11,FALSE),"-")</f>
        <v>-</v>
      </c>
      <c r="BX50" s="18" t="str">
        <f>IFERROR(VLOOKUP($N50,クラス・種目リスト!$A$2:$AF$48,12,FALSE),"-")</f>
        <v>-</v>
      </c>
      <c r="BY50" s="18" t="str">
        <f>IFERROR(VLOOKUP($N50,クラス・種目リスト!$A$2:$AF$48,13,FALSE),"-")</f>
        <v>-</v>
      </c>
      <c r="BZ50" s="18" t="str">
        <f>IFERROR(VLOOKUP($N50,クラス・種目リスト!$A$2:$AF$48,14,FALSE),"-")</f>
        <v>-</v>
      </c>
      <c r="CA50" s="18" t="str">
        <f>IFERROR(VLOOKUP($N50,クラス・種目リスト!$A$2:$AF$48,15,FALSE),"-")</f>
        <v>-</v>
      </c>
      <c r="CB50" s="18" t="str">
        <f>IFERROR(VLOOKUP($N50,クラス・種目リスト!$A$2:$AF$48,16,FALSE),"-")</f>
        <v>-</v>
      </c>
      <c r="CC50" s="18" t="str">
        <f>IFERROR(VLOOKUP($N50,クラス・種目リスト!$A$2:$AF$48,17,FALSE),"-")</f>
        <v>-</v>
      </c>
      <c r="CD50" s="18"/>
      <c r="CE50" s="18"/>
      <c r="CF50" s="18"/>
      <c r="CG50" s="18"/>
      <c r="CH50" s="18"/>
      <c r="CI50" s="18" t="str">
        <f>IFERROR(VLOOKUP($X50,クラス・種目リスト!$A$2:$AF$48,3,FALSE),"-")</f>
        <v>-</v>
      </c>
      <c r="CJ50" s="18" t="str">
        <f>IFERROR(VLOOKUP($X50,クラス・種目リスト!$A$2:$AF$48,4,FALSE),"-")</f>
        <v>-</v>
      </c>
      <c r="CK50" s="18" t="str">
        <f>IFERROR(VLOOKUP($X50,クラス・種目リスト!$A$2:$AF$48,5,FALSE),"-")</f>
        <v>-</v>
      </c>
      <c r="CL50" s="18" t="str">
        <f>IFERROR(VLOOKUP($X50,クラス・種目リスト!$A$2:$AF$48,6,FALSE),"-")</f>
        <v>-</v>
      </c>
      <c r="CM50" s="18" t="str">
        <f>IFERROR(VLOOKUP($X50,クラス・種目リスト!$A$2:$AF$48,7,FALSE),"-")</f>
        <v>-</v>
      </c>
      <c r="CN50" s="18" t="str">
        <f>IFERROR(VLOOKUP($X50,クラス・種目リスト!$A$2:$AF$48,8,FALSE),"-")</f>
        <v>-</v>
      </c>
      <c r="CO50" s="18" t="str">
        <f>IFERROR(VLOOKUP($X50,クラス・種目リスト!$A$2:$AF$48,9,FALSE),"-")</f>
        <v>-</v>
      </c>
      <c r="CP50" s="18" t="str">
        <f>IFERROR(VLOOKUP($X50,クラス・種目リスト!$A$2:$AF$48,10,FALSE),"-")</f>
        <v>-</v>
      </c>
      <c r="CQ50" s="18" t="str">
        <f>IFERROR(VLOOKUP($X50,クラス・種目リスト!$A$2:$AF$48,11,FALSE),"-")</f>
        <v>-</v>
      </c>
      <c r="CR50" s="18" t="str">
        <f>IFERROR(VLOOKUP($X50,クラス・種目リスト!$A$2:$AF$48,12,FALSE),"-")</f>
        <v>-</v>
      </c>
      <c r="CS50" s="18" t="str">
        <f>IFERROR(VLOOKUP($X50,クラス・種目リスト!$A$2:$AF$48,13,FALSE),"-")</f>
        <v>-</v>
      </c>
      <c r="CT50" s="18" t="str">
        <f>IFERROR(VLOOKUP($X50,クラス・種目リスト!$A$2:$AF$48,14,FALSE),"-")</f>
        <v>-</v>
      </c>
      <c r="CU50" s="18" t="str">
        <f>IFERROR(VLOOKUP($X50,クラス・種目リスト!$A$2:$AF$48,15,FALSE),"-")</f>
        <v>-</v>
      </c>
      <c r="CV50" s="18" t="str">
        <f>IFERROR(VLOOKUP($X50,クラス・種目リスト!$A$2:$AF$48,16,FALSE),"-")</f>
        <v>-</v>
      </c>
      <c r="CW50" s="18" t="str">
        <f>IFERROR(VLOOKUP($X50,クラス・種目リスト!$A$2:$AF$48,17,FALSE),"-")</f>
        <v>-</v>
      </c>
      <c r="CX50" s="18"/>
      <c r="CY50" s="18"/>
      <c r="CZ50" s="18"/>
      <c r="DA50" s="18"/>
      <c r="DB50" s="18"/>
      <c r="DC50" s="18" t="str">
        <f>IFERROR(VLOOKUP($AL50,クラス・種目リスト!$A$2:$AF$48,18,FALSE),"-")</f>
        <v>-</v>
      </c>
      <c r="DD50" s="18" t="str">
        <f>IFERROR(VLOOKUP($AL50,クラス・種目リスト!$A$2:$AF$48,19,FALSE),"-")</f>
        <v>-</v>
      </c>
      <c r="DE50" s="18" t="str">
        <f>IFERROR(VLOOKUP($AL50,クラス・種目リスト!$A$2:$AF$48,20,FALSE),"-")</f>
        <v>-</v>
      </c>
      <c r="DF50" s="18" t="str">
        <f>IFERROR(VLOOKUP($AL50,クラス・種目リスト!$A$2:$AF$48,21,FALSE),"-")</f>
        <v>-</v>
      </c>
      <c r="DG50" s="18" t="str">
        <f>IFERROR(VLOOKUP($AL50,クラス・種目リスト!$A$2:$AF$48,22,FALSE),"-")</f>
        <v>-</v>
      </c>
      <c r="DH50" s="18" t="str">
        <f>IFERROR(VLOOKUP($AL50,クラス・種目リスト!$A$2:$AF$48,23,FALSE),"-")</f>
        <v>-</v>
      </c>
      <c r="DI50" s="18" t="str">
        <f>IFERROR(VLOOKUP($AL50,クラス・種目リスト!$A$2:$AF$48,24,FALSE),"-")</f>
        <v>-</v>
      </c>
      <c r="DJ50" s="18" t="str">
        <f>IFERROR(VLOOKUP($AL50,クラス・種目リスト!$A$2:$AF$48,25,FALSE),"-")</f>
        <v>-</v>
      </c>
      <c r="DK50" s="18" t="str">
        <f>IFERROR(VLOOKUP($AL50,クラス・種目リスト!$A$2:$AF$48,26,FALSE),"-")</f>
        <v>-</v>
      </c>
      <c r="DL50" s="18" t="str">
        <f>IFERROR(VLOOKUP($AL50,クラス・種目リスト!$A$2:$AF$48,27,FALSE),"-")</f>
        <v>-</v>
      </c>
      <c r="DM50" s="18" t="str">
        <f>IFERROR(VLOOKUP($AL50,クラス・種目リスト!$A$2:$AF$48,28,FALSE),"-")</f>
        <v>-</v>
      </c>
      <c r="DN50" s="18" t="str">
        <f>IFERROR(VLOOKUP($AL50,クラス・種目リスト!$A$2:$AF$48,29,FALSE),"-")</f>
        <v>-</v>
      </c>
      <c r="DO50" s="18" t="str">
        <f>IFERROR(VLOOKUP($AL50,クラス・種目リスト!$A$2:$AF$48,30,FALSE),"-")</f>
        <v>-</v>
      </c>
      <c r="DP50" s="18" t="str">
        <f>IFERROR(VLOOKUP($AL50,クラス・種目リスト!$A$2:$AF$48,31,FALSE),"-")</f>
        <v>-</v>
      </c>
      <c r="DQ50" s="18" t="str">
        <f>IFERROR(VLOOKUP($AL50,クラス・種目リスト!$A$2:$AF$48,32,FALSE),"-")</f>
        <v>-</v>
      </c>
      <c r="DW50" s="18" t="str">
        <f>IFERROR(VLOOKUP($AV50,クラス・種目リスト!$A$2:$AF$48,18,FALSE),"-")</f>
        <v>-</v>
      </c>
      <c r="DX50" s="18" t="str">
        <f>IFERROR(VLOOKUP($AV50,クラス・種目リスト!$A$2:$AF$48,19,FALSE),"-")</f>
        <v>-</v>
      </c>
      <c r="DY50" s="18" t="str">
        <f>IFERROR(VLOOKUP($AV50,クラス・種目リスト!$A$2:$AF$48,20,FALSE),"-")</f>
        <v>-</v>
      </c>
      <c r="DZ50" s="18" t="str">
        <f>IFERROR(VLOOKUP($AV50,クラス・種目リスト!$A$2:$AF$48,21,FALSE),"-")</f>
        <v>-</v>
      </c>
      <c r="EA50" s="18" t="str">
        <f>IFERROR(VLOOKUP($AV50,クラス・種目リスト!$A$2:$AF$48,22,FALSE),"-")</f>
        <v>-</v>
      </c>
      <c r="EB50" s="18" t="str">
        <f>IFERROR(VLOOKUP($AV50,クラス・種目リスト!$A$2:$AF$48,23,FALSE),"-")</f>
        <v>-</v>
      </c>
      <c r="EC50" s="18" t="str">
        <f>IFERROR(VLOOKUP($AV50,クラス・種目リスト!$A$2:$AF$48,24,FALSE),"-")</f>
        <v>-</v>
      </c>
      <c r="ED50" s="18" t="str">
        <f>IFERROR(VLOOKUP($AV50,クラス・種目リスト!$A$2:$AF$48,25,FALSE),"-")</f>
        <v>-</v>
      </c>
      <c r="EE50" s="18" t="str">
        <f>IFERROR(VLOOKUP($AV50,クラス・種目リスト!$A$2:$AF$48,26,FALSE),"-")</f>
        <v>-</v>
      </c>
      <c r="EF50" s="18" t="str">
        <f>IFERROR(VLOOKUP($AV50,クラス・種目リスト!$A$2:$AF$48,27,FALSE),"-")</f>
        <v>-</v>
      </c>
      <c r="EG50" s="18" t="str">
        <f>IFERROR(VLOOKUP($AV50,クラス・種目リスト!$A$2:$AF$48,28,FALSE),"-")</f>
        <v>-</v>
      </c>
      <c r="EH50" s="18" t="str">
        <f>IFERROR(VLOOKUP($AV50,クラス・種目リスト!$A$2:$AF$48,29,FALSE),"-")</f>
        <v>-</v>
      </c>
      <c r="EI50" s="18" t="str">
        <f>IFERROR(VLOOKUP($AV50,クラス・種目リスト!$A$2:$AF$48,30,FALSE),"-")</f>
        <v>-</v>
      </c>
      <c r="EJ50" s="18" t="str">
        <f>IFERROR(VLOOKUP($AV50,クラス・種目リスト!$A$2:$AF$48,31,FALSE),"-")</f>
        <v>-</v>
      </c>
      <c r="EK50" s="18" t="str">
        <f>IFERROR(VLOOKUP($AV50,クラス・種目リスト!$A$2:$AF$48,32,FALSE),"-")</f>
        <v>-</v>
      </c>
      <c r="EL50" s="18"/>
      <c r="EM50" s="18"/>
      <c r="EN50" s="18"/>
      <c r="EO50" s="18"/>
      <c r="EP50" s="18"/>
      <c r="ER50" s="3">
        <f ca="1">IF(INDIRECT("O50")="-",0,COUNTA(INDIRECT("O50")))+IF(INDIRECT("Y50")="-",0,COUNTA(INDIRECT("Y50")))+IF(INDIRECT("AM50")="-",0,COUNTA(INDIRECT("AM50")))+IF(INDIRECT("AW50")="-",0,COUNTA(INDIRECT("AW50")))</f>
        <v>0</v>
      </c>
    </row>
    <row r="51" spans="1:148" ht="19.5" customHeight="1" x14ac:dyDescent="0.15">
      <c r="A51" s="211"/>
      <c r="B51" s="238" t="str">
        <f t="shared" si="10"/>
        <v/>
      </c>
      <c r="C51" s="218"/>
      <c r="D51" s="219"/>
      <c r="E51" s="220"/>
      <c r="F51" s="225"/>
      <c r="G51" s="226"/>
      <c r="H51" s="83"/>
      <c r="I51" s="203" t="str">
        <f t="shared" si="11"/>
        <v/>
      </c>
      <c r="J51" s="239" t="str">
        <f t="shared" si="12"/>
        <v/>
      </c>
      <c r="K51" s="78"/>
      <c r="L51" s="239" t="str">
        <f t="shared" si="13"/>
        <v/>
      </c>
      <c r="M51" s="93"/>
      <c r="N51" s="93"/>
      <c r="O51" s="90"/>
      <c r="P51" s="70"/>
      <c r="Q51" s="71"/>
      <c r="R51" s="70"/>
      <c r="S51" s="72"/>
      <c r="T51" s="70"/>
      <c r="U51" s="72"/>
      <c r="V51" s="206" t="str">
        <f t="shared" si="16"/>
        <v/>
      </c>
      <c r="W51" s="255"/>
      <c r="X51" s="31"/>
      <c r="Y51" s="90"/>
      <c r="Z51" s="70"/>
      <c r="AA51" s="71"/>
      <c r="AB51" s="73"/>
      <c r="AC51" s="72"/>
      <c r="AD51" s="74"/>
      <c r="AE51" s="72"/>
      <c r="AF51" s="206" t="str">
        <f t="shared" si="17"/>
        <v/>
      </c>
      <c r="AG51" s="206"/>
      <c r="AH51" s="95"/>
      <c r="AI51" s="19" t="str">
        <f t="shared" si="14"/>
        <v>-</v>
      </c>
      <c r="AJ51" s="234"/>
      <c r="AK51" s="22"/>
      <c r="AL51" s="93"/>
      <c r="AM51" s="90"/>
      <c r="AN51" s="70"/>
      <c r="AO51" s="71"/>
      <c r="AP51" s="73"/>
      <c r="AQ51" s="72"/>
      <c r="AR51" s="74"/>
      <c r="AS51" s="72"/>
      <c r="AT51" s="206" t="str">
        <f t="shared" si="18"/>
        <v/>
      </c>
      <c r="AU51" s="255"/>
      <c r="AV51" s="31"/>
      <c r="AW51" s="90"/>
      <c r="AX51" s="70"/>
      <c r="AY51" s="71"/>
      <c r="AZ51" s="73"/>
      <c r="BA51" s="72"/>
      <c r="BB51" s="74"/>
      <c r="BC51" s="72"/>
      <c r="BD51" s="205" t="str">
        <f t="shared" si="19"/>
        <v/>
      </c>
      <c r="BE51" s="206"/>
      <c r="BF51" s="95"/>
      <c r="BG51" s="19" t="str">
        <f t="shared" si="15"/>
        <v>-</v>
      </c>
      <c r="BH51" s="22"/>
      <c r="BI51" s="148"/>
      <c r="BJ51" s="34" t="str">
        <f t="shared" si="20"/>
        <v/>
      </c>
      <c r="BK51" s="53" t="str">
        <f>IFERROR(VLOOKUP($BJ51,クラス・種目リスト!$A$66:$E$81,3,FALSE),"-")</f>
        <v>-</v>
      </c>
      <c r="BL51" s="53" t="str">
        <f>IFERROR(VLOOKUP($BJ51,クラス・種目リスト!$A$66:$E$81,4,FALSE),"-")</f>
        <v>-</v>
      </c>
      <c r="BM51" s="53" t="str">
        <f>IFERROR(VLOOKUP($BJ51,クラス・種目リスト!$A$66:$E$81,5,FALSE),"-")</f>
        <v>-</v>
      </c>
      <c r="BN51" s="41"/>
      <c r="BO51" s="18" t="str">
        <f>IFERROR(VLOOKUP($N51,クラス・種目リスト!$A$2:$AF$48,3,FALSE),"-")</f>
        <v>-</v>
      </c>
      <c r="BP51" s="18" t="str">
        <f>IFERROR(VLOOKUP($N51,クラス・種目リスト!$A$2:$AF$48,4,FALSE),"-")</f>
        <v>-</v>
      </c>
      <c r="BQ51" s="18" t="str">
        <f>IFERROR(VLOOKUP($N51,クラス・種目リスト!$A$2:$AF$48,5,FALSE),"-")</f>
        <v>-</v>
      </c>
      <c r="BR51" s="18" t="str">
        <f>IFERROR(VLOOKUP($N51,クラス・種目リスト!$A$2:$AF$48,6,FALSE),"-")</f>
        <v>-</v>
      </c>
      <c r="BS51" s="18" t="str">
        <f>IFERROR(VLOOKUP($N51,クラス・種目リスト!$A$2:$AF$48,7,FALSE),"-")</f>
        <v>-</v>
      </c>
      <c r="BT51" s="18" t="str">
        <f>IFERROR(VLOOKUP($N51,クラス・種目リスト!$A$2:$AF$48,8,FALSE),"-")</f>
        <v>-</v>
      </c>
      <c r="BU51" s="18" t="str">
        <f>IFERROR(VLOOKUP($N51,クラス・種目リスト!$A$2:$AF$48,9,FALSE),"-")</f>
        <v>-</v>
      </c>
      <c r="BV51" s="18" t="str">
        <f>IFERROR(VLOOKUP($N51,クラス・種目リスト!$A$2:$AF$48,10,FALSE),"-")</f>
        <v>-</v>
      </c>
      <c r="BW51" s="18" t="str">
        <f>IFERROR(VLOOKUP($N51,クラス・種目リスト!$A$2:$AF$48,11,FALSE),"-")</f>
        <v>-</v>
      </c>
      <c r="BX51" s="18" t="str">
        <f>IFERROR(VLOOKUP($N51,クラス・種目リスト!$A$2:$AF$48,12,FALSE),"-")</f>
        <v>-</v>
      </c>
      <c r="BY51" s="18" t="str">
        <f>IFERROR(VLOOKUP($N51,クラス・種目リスト!$A$2:$AF$48,13,FALSE),"-")</f>
        <v>-</v>
      </c>
      <c r="BZ51" s="18" t="str">
        <f>IFERROR(VLOOKUP($N51,クラス・種目リスト!$A$2:$AF$48,14,FALSE),"-")</f>
        <v>-</v>
      </c>
      <c r="CA51" s="18" t="str">
        <f>IFERROR(VLOOKUP($N51,クラス・種目リスト!$A$2:$AF$48,15,FALSE),"-")</f>
        <v>-</v>
      </c>
      <c r="CB51" s="18" t="str">
        <f>IFERROR(VLOOKUP($N51,クラス・種目リスト!$A$2:$AF$48,16,FALSE),"-")</f>
        <v>-</v>
      </c>
      <c r="CC51" s="18" t="str">
        <f>IFERROR(VLOOKUP($N51,クラス・種目リスト!$A$2:$AF$48,17,FALSE),"-")</f>
        <v>-</v>
      </c>
      <c r="CD51" s="18"/>
      <c r="CE51" s="18"/>
      <c r="CF51" s="18"/>
      <c r="CG51" s="18"/>
      <c r="CH51" s="18"/>
      <c r="CI51" s="18" t="str">
        <f>IFERROR(VLOOKUP($X51,クラス・種目リスト!$A$2:$AF$48,3,FALSE),"-")</f>
        <v>-</v>
      </c>
      <c r="CJ51" s="18" t="str">
        <f>IFERROR(VLOOKUP($X51,クラス・種目リスト!$A$2:$AF$48,4,FALSE),"-")</f>
        <v>-</v>
      </c>
      <c r="CK51" s="18" t="str">
        <f>IFERROR(VLOOKUP($X51,クラス・種目リスト!$A$2:$AF$48,5,FALSE),"-")</f>
        <v>-</v>
      </c>
      <c r="CL51" s="18" t="str">
        <f>IFERROR(VLOOKUP($X51,クラス・種目リスト!$A$2:$AF$48,6,FALSE),"-")</f>
        <v>-</v>
      </c>
      <c r="CM51" s="18" t="str">
        <f>IFERROR(VLOOKUP($X51,クラス・種目リスト!$A$2:$AF$48,7,FALSE),"-")</f>
        <v>-</v>
      </c>
      <c r="CN51" s="18" t="str">
        <f>IFERROR(VLOOKUP($X51,クラス・種目リスト!$A$2:$AF$48,8,FALSE),"-")</f>
        <v>-</v>
      </c>
      <c r="CO51" s="18" t="str">
        <f>IFERROR(VLOOKUP($X51,クラス・種目リスト!$A$2:$AF$48,9,FALSE),"-")</f>
        <v>-</v>
      </c>
      <c r="CP51" s="18" t="str">
        <f>IFERROR(VLOOKUP($X51,クラス・種目リスト!$A$2:$AF$48,10,FALSE),"-")</f>
        <v>-</v>
      </c>
      <c r="CQ51" s="18" t="str">
        <f>IFERROR(VLOOKUP($X51,クラス・種目リスト!$A$2:$AF$48,11,FALSE),"-")</f>
        <v>-</v>
      </c>
      <c r="CR51" s="18" t="str">
        <f>IFERROR(VLOOKUP($X51,クラス・種目リスト!$A$2:$AF$48,12,FALSE),"-")</f>
        <v>-</v>
      </c>
      <c r="CS51" s="18" t="str">
        <f>IFERROR(VLOOKUP($X51,クラス・種目リスト!$A$2:$AF$48,13,FALSE),"-")</f>
        <v>-</v>
      </c>
      <c r="CT51" s="18" t="str">
        <f>IFERROR(VLOOKUP($X51,クラス・種目リスト!$A$2:$AF$48,14,FALSE),"-")</f>
        <v>-</v>
      </c>
      <c r="CU51" s="18" t="str">
        <f>IFERROR(VLOOKUP($X51,クラス・種目リスト!$A$2:$AF$48,15,FALSE),"-")</f>
        <v>-</v>
      </c>
      <c r="CV51" s="18" t="str">
        <f>IFERROR(VLOOKUP($X51,クラス・種目リスト!$A$2:$AF$48,16,FALSE),"-")</f>
        <v>-</v>
      </c>
      <c r="CW51" s="18" t="str">
        <f>IFERROR(VLOOKUP($X51,クラス・種目リスト!$A$2:$AF$48,17,FALSE),"-")</f>
        <v>-</v>
      </c>
      <c r="CX51" s="18"/>
      <c r="CY51" s="18"/>
      <c r="CZ51" s="18"/>
      <c r="DA51" s="18"/>
      <c r="DB51" s="18"/>
      <c r="DC51" s="18" t="str">
        <f>IFERROR(VLOOKUP($AL51,クラス・種目リスト!$A$2:$AF$48,18,FALSE),"-")</f>
        <v>-</v>
      </c>
      <c r="DD51" s="18" t="str">
        <f>IFERROR(VLOOKUP($AL51,クラス・種目リスト!$A$2:$AF$48,19,FALSE),"-")</f>
        <v>-</v>
      </c>
      <c r="DE51" s="18" t="str">
        <f>IFERROR(VLOOKUP($AL51,クラス・種目リスト!$A$2:$AF$48,20,FALSE),"-")</f>
        <v>-</v>
      </c>
      <c r="DF51" s="18" t="str">
        <f>IFERROR(VLOOKUP($AL51,クラス・種目リスト!$A$2:$AF$48,21,FALSE),"-")</f>
        <v>-</v>
      </c>
      <c r="DG51" s="18" t="str">
        <f>IFERROR(VLOOKUP($AL51,クラス・種目リスト!$A$2:$AF$48,22,FALSE),"-")</f>
        <v>-</v>
      </c>
      <c r="DH51" s="18" t="str">
        <f>IFERROR(VLOOKUP($AL51,クラス・種目リスト!$A$2:$AF$48,23,FALSE),"-")</f>
        <v>-</v>
      </c>
      <c r="DI51" s="18" t="str">
        <f>IFERROR(VLOOKUP($AL51,クラス・種目リスト!$A$2:$AF$48,24,FALSE),"-")</f>
        <v>-</v>
      </c>
      <c r="DJ51" s="18" t="str">
        <f>IFERROR(VLOOKUP($AL51,クラス・種目リスト!$A$2:$AF$48,25,FALSE),"-")</f>
        <v>-</v>
      </c>
      <c r="DK51" s="18" t="str">
        <f>IFERROR(VLOOKUP($AL51,クラス・種目リスト!$A$2:$AF$48,26,FALSE),"-")</f>
        <v>-</v>
      </c>
      <c r="DL51" s="18" t="str">
        <f>IFERROR(VLOOKUP($AL51,クラス・種目リスト!$A$2:$AF$48,27,FALSE),"-")</f>
        <v>-</v>
      </c>
      <c r="DM51" s="18" t="str">
        <f>IFERROR(VLOOKUP($AL51,クラス・種目リスト!$A$2:$AF$48,28,FALSE),"-")</f>
        <v>-</v>
      </c>
      <c r="DN51" s="18" t="str">
        <f>IFERROR(VLOOKUP($AL51,クラス・種目リスト!$A$2:$AF$48,29,FALSE),"-")</f>
        <v>-</v>
      </c>
      <c r="DO51" s="18" t="str">
        <f>IFERROR(VLOOKUP($AL51,クラス・種目リスト!$A$2:$AF$48,30,FALSE),"-")</f>
        <v>-</v>
      </c>
      <c r="DP51" s="18" t="str">
        <f>IFERROR(VLOOKUP($AL51,クラス・種目リスト!$A$2:$AF$48,31,FALSE),"-")</f>
        <v>-</v>
      </c>
      <c r="DQ51" s="18" t="str">
        <f>IFERROR(VLOOKUP($AL51,クラス・種目リスト!$A$2:$AF$48,32,FALSE),"-")</f>
        <v>-</v>
      </c>
      <c r="DW51" s="18" t="str">
        <f>IFERROR(VLOOKUP($AV51,クラス・種目リスト!$A$2:$AF$48,18,FALSE),"-")</f>
        <v>-</v>
      </c>
      <c r="DX51" s="18" t="str">
        <f>IFERROR(VLOOKUP($AV51,クラス・種目リスト!$A$2:$AF$48,19,FALSE),"-")</f>
        <v>-</v>
      </c>
      <c r="DY51" s="18" t="str">
        <f>IFERROR(VLOOKUP($AV51,クラス・種目リスト!$A$2:$AF$48,20,FALSE),"-")</f>
        <v>-</v>
      </c>
      <c r="DZ51" s="18" t="str">
        <f>IFERROR(VLOOKUP($AV51,クラス・種目リスト!$A$2:$AF$48,21,FALSE),"-")</f>
        <v>-</v>
      </c>
      <c r="EA51" s="18" t="str">
        <f>IFERROR(VLOOKUP($AV51,クラス・種目リスト!$A$2:$AF$48,22,FALSE),"-")</f>
        <v>-</v>
      </c>
      <c r="EB51" s="18" t="str">
        <f>IFERROR(VLOOKUP($AV51,クラス・種目リスト!$A$2:$AF$48,23,FALSE),"-")</f>
        <v>-</v>
      </c>
      <c r="EC51" s="18" t="str">
        <f>IFERROR(VLOOKUP($AV51,クラス・種目リスト!$A$2:$AF$48,24,FALSE),"-")</f>
        <v>-</v>
      </c>
      <c r="ED51" s="18" t="str">
        <f>IFERROR(VLOOKUP($AV51,クラス・種目リスト!$A$2:$AF$48,25,FALSE),"-")</f>
        <v>-</v>
      </c>
      <c r="EE51" s="18" t="str">
        <f>IFERROR(VLOOKUP($AV51,クラス・種目リスト!$A$2:$AF$48,26,FALSE),"-")</f>
        <v>-</v>
      </c>
      <c r="EF51" s="18" t="str">
        <f>IFERROR(VLOOKUP($AV51,クラス・種目リスト!$A$2:$AF$48,27,FALSE),"-")</f>
        <v>-</v>
      </c>
      <c r="EG51" s="18" t="str">
        <f>IFERROR(VLOOKUP($AV51,クラス・種目リスト!$A$2:$AF$48,28,FALSE),"-")</f>
        <v>-</v>
      </c>
      <c r="EH51" s="18" t="str">
        <f>IFERROR(VLOOKUP($AV51,クラス・種目リスト!$A$2:$AF$48,29,FALSE),"-")</f>
        <v>-</v>
      </c>
      <c r="EI51" s="18" t="str">
        <f>IFERROR(VLOOKUP($AV51,クラス・種目リスト!$A$2:$AF$48,30,FALSE),"-")</f>
        <v>-</v>
      </c>
      <c r="EJ51" s="18" t="str">
        <f>IFERROR(VLOOKUP($AV51,クラス・種目リスト!$A$2:$AF$48,31,FALSE),"-")</f>
        <v>-</v>
      </c>
      <c r="EK51" s="18" t="str">
        <f>IFERROR(VLOOKUP($AV51,クラス・種目リスト!$A$2:$AF$48,32,FALSE),"-")</f>
        <v>-</v>
      </c>
      <c r="EL51" s="18"/>
      <c r="EM51" s="18"/>
      <c r="EN51" s="18"/>
      <c r="EO51" s="18"/>
      <c r="EP51" s="18"/>
      <c r="ER51" s="3">
        <f ca="1">IF(INDIRECT("O51")="-",0,COUNTA(INDIRECT("O51")))+IF(INDIRECT("Y51")="-",0,COUNTA(INDIRECT("Y51")))+IF(INDIRECT("AM51")="-",0,COUNTA(INDIRECT("AM51")))+IF(INDIRECT("AW51")="-",0,COUNTA(INDIRECT("AW51")))</f>
        <v>0</v>
      </c>
    </row>
    <row r="52" spans="1:148" ht="19.5" customHeight="1" x14ac:dyDescent="0.15">
      <c r="A52" s="211"/>
      <c r="B52" s="238" t="str">
        <f t="shared" si="10"/>
        <v/>
      </c>
      <c r="C52" s="218"/>
      <c r="D52" s="223"/>
      <c r="E52" s="224"/>
      <c r="F52" s="225"/>
      <c r="G52" s="226"/>
      <c r="H52" s="83"/>
      <c r="I52" s="203" t="str">
        <f t="shared" si="11"/>
        <v/>
      </c>
      <c r="J52" s="239" t="str">
        <f t="shared" si="12"/>
        <v/>
      </c>
      <c r="K52" s="78"/>
      <c r="L52" s="239" t="str">
        <f t="shared" si="13"/>
        <v/>
      </c>
      <c r="M52" s="93"/>
      <c r="N52" s="93"/>
      <c r="O52" s="90"/>
      <c r="P52" s="70"/>
      <c r="Q52" s="71"/>
      <c r="R52" s="70"/>
      <c r="S52" s="72"/>
      <c r="T52" s="70"/>
      <c r="U52" s="72"/>
      <c r="V52" s="206" t="str">
        <f t="shared" si="16"/>
        <v/>
      </c>
      <c r="W52" s="255"/>
      <c r="X52" s="31"/>
      <c r="Y52" s="90"/>
      <c r="Z52" s="70"/>
      <c r="AA52" s="71"/>
      <c r="AB52" s="73"/>
      <c r="AC52" s="72"/>
      <c r="AD52" s="74"/>
      <c r="AE52" s="72"/>
      <c r="AF52" s="206" t="str">
        <f t="shared" si="17"/>
        <v/>
      </c>
      <c r="AG52" s="206"/>
      <c r="AH52" s="95"/>
      <c r="AI52" s="19" t="str">
        <f t="shared" si="14"/>
        <v>-</v>
      </c>
      <c r="AJ52" s="234"/>
      <c r="AK52" s="22"/>
      <c r="AL52" s="93"/>
      <c r="AM52" s="90"/>
      <c r="AN52" s="70"/>
      <c r="AO52" s="71"/>
      <c r="AP52" s="73"/>
      <c r="AQ52" s="72"/>
      <c r="AR52" s="74"/>
      <c r="AS52" s="72"/>
      <c r="AT52" s="206" t="str">
        <f t="shared" si="18"/>
        <v/>
      </c>
      <c r="AU52" s="255"/>
      <c r="AV52" s="31"/>
      <c r="AW52" s="90"/>
      <c r="AX52" s="70"/>
      <c r="AY52" s="71"/>
      <c r="AZ52" s="73"/>
      <c r="BA52" s="72"/>
      <c r="BB52" s="74"/>
      <c r="BC52" s="72"/>
      <c r="BD52" s="205" t="str">
        <f t="shared" si="19"/>
        <v/>
      </c>
      <c r="BE52" s="206"/>
      <c r="BF52" s="95"/>
      <c r="BG52" s="19" t="str">
        <f t="shared" si="15"/>
        <v>-</v>
      </c>
      <c r="BH52" s="22"/>
      <c r="BI52" s="148"/>
      <c r="BJ52" s="34" t="str">
        <f t="shared" si="20"/>
        <v/>
      </c>
      <c r="BK52" s="53" t="str">
        <f>IFERROR(VLOOKUP($BJ52,クラス・種目リスト!$A$66:$E$81,3,FALSE),"-")</f>
        <v>-</v>
      </c>
      <c r="BL52" s="53" t="str">
        <f>IFERROR(VLOOKUP($BJ52,クラス・種目リスト!$A$66:$E$81,4,FALSE),"-")</f>
        <v>-</v>
      </c>
      <c r="BM52" s="53" t="str">
        <f>IFERROR(VLOOKUP($BJ52,クラス・種目リスト!$A$66:$E$81,5,FALSE),"-")</f>
        <v>-</v>
      </c>
      <c r="BN52" s="41"/>
      <c r="BO52" s="18" t="str">
        <f>IFERROR(VLOOKUP($N52,クラス・種目リスト!$A$2:$AF$48,3,FALSE),"-")</f>
        <v>-</v>
      </c>
      <c r="BP52" s="18" t="str">
        <f>IFERROR(VLOOKUP($N52,クラス・種目リスト!$A$2:$AF$48,4,FALSE),"-")</f>
        <v>-</v>
      </c>
      <c r="BQ52" s="18" t="str">
        <f>IFERROR(VLOOKUP($N52,クラス・種目リスト!$A$2:$AF$48,5,FALSE),"-")</f>
        <v>-</v>
      </c>
      <c r="BR52" s="18" t="str">
        <f>IFERROR(VLOOKUP($N52,クラス・種目リスト!$A$2:$AF$48,6,FALSE),"-")</f>
        <v>-</v>
      </c>
      <c r="BS52" s="18" t="str">
        <f>IFERROR(VLOOKUP($N52,クラス・種目リスト!$A$2:$AF$48,7,FALSE),"-")</f>
        <v>-</v>
      </c>
      <c r="BT52" s="18" t="str">
        <f>IFERROR(VLOOKUP($N52,クラス・種目リスト!$A$2:$AF$48,8,FALSE),"-")</f>
        <v>-</v>
      </c>
      <c r="BU52" s="18" t="str">
        <f>IFERROR(VLOOKUP($N52,クラス・種目リスト!$A$2:$AF$48,9,FALSE),"-")</f>
        <v>-</v>
      </c>
      <c r="BV52" s="18" t="str">
        <f>IFERROR(VLOOKUP($N52,クラス・種目リスト!$A$2:$AF$48,10,FALSE),"-")</f>
        <v>-</v>
      </c>
      <c r="BW52" s="18" t="str">
        <f>IFERROR(VLOOKUP($N52,クラス・種目リスト!$A$2:$AF$48,11,FALSE),"-")</f>
        <v>-</v>
      </c>
      <c r="BX52" s="18" t="str">
        <f>IFERROR(VLOOKUP($N52,クラス・種目リスト!$A$2:$AF$48,12,FALSE),"-")</f>
        <v>-</v>
      </c>
      <c r="BY52" s="18" t="str">
        <f>IFERROR(VLOOKUP($N52,クラス・種目リスト!$A$2:$AF$48,13,FALSE),"-")</f>
        <v>-</v>
      </c>
      <c r="BZ52" s="18" t="str">
        <f>IFERROR(VLOOKUP($N52,クラス・種目リスト!$A$2:$AF$48,14,FALSE),"-")</f>
        <v>-</v>
      </c>
      <c r="CA52" s="18" t="str">
        <f>IFERROR(VLOOKUP($N52,クラス・種目リスト!$A$2:$AF$48,15,FALSE),"-")</f>
        <v>-</v>
      </c>
      <c r="CB52" s="18" t="str">
        <f>IFERROR(VLOOKUP($N52,クラス・種目リスト!$A$2:$AF$48,16,FALSE),"-")</f>
        <v>-</v>
      </c>
      <c r="CC52" s="18" t="str">
        <f>IFERROR(VLOOKUP($N52,クラス・種目リスト!$A$2:$AF$48,17,FALSE),"-")</f>
        <v>-</v>
      </c>
      <c r="CD52" s="18"/>
      <c r="CE52" s="18"/>
      <c r="CF52" s="18"/>
      <c r="CG52" s="18"/>
      <c r="CH52" s="18"/>
      <c r="CI52" s="18" t="str">
        <f>IFERROR(VLOOKUP($X52,クラス・種目リスト!$A$2:$AF$48,3,FALSE),"-")</f>
        <v>-</v>
      </c>
      <c r="CJ52" s="18" t="str">
        <f>IFERROR(VLOOKUP($X52,クラス・種目リスト!$A$2:$AF$48,4,FALSE),"-")</f>
        <v>-</v>
      </c>
      <c r="CK52" s="18" t="str">
        <f>IFERROR(VLOOKUP($X52,クラス・種目リスト!$A$2:$AF$48,5,FALSE),"-")</f>
        <v>-</v>
      </c>
      <c r="CL52" s="18" t="str">
        <f>IFERROR(VLOOKUP($X52,クラス・種目リスト!$A$2:$AF$48,6,FALSE),"-")</f>
        <v>-</v>
      </c>
      <c r="CM52" s="18" t="str">
        <f>IFERROR(VLOOKUP($X52,クラス・種目リスト!$A$2:$AF$48,7,FALSE),"-")</f>
        <v>-</v>
      </c>
      <c r="CN52" s="18" t="str">
        <f>IFERROR(VLOOKUP($X52,クラス・種目リスト!$A$2:$AF$48,8,FALSE),"-")</f>
        <v>-</v>
      </c>
      <c r="CO52" s="18" t="str">
        <f>IFERROR(VLOOKUP($X52,クラス・種目リスト!$A$2:$AF$48,9,FALSE),"-")</f>
        <v>-</v>
      </c>
      <c r="CP52" s="18" t="str">
        <f>IFERROR(VLOOKUP($X52,クラス・種目リスト!$A$2:$AF$48,10,FALSE),"-")</f>
        <v>-</v>
      </c>
      <c r="CQ52" s="18" t="str">
        <f>IFERROR(VLOOKUP($X52,クラス・種目リスト!$A$2:$AF$48,11,FALSE),"-")</f>
        <v>-</v>
      </c>
      <c r="CR52" s="18" t="str">
        <f>IFERROR(VLOOKUP($X52,クラス・種目リスト!$A$2:$AF$48,12,FALSE),"-")</f>
        <v>-</v>
      </c>
      <c r="CS52" s="18" t="str">
        <f>IFERROR(VLOOKUP($X52,クラス・種目リスト!$A$2:$AF$48,13,FALSE),"-")</f>
        <v>-</v>
      </c>
      <c r="CT52" s="18" t="str">
        <f>IFERROR(VLOOKUP($X52,クラス・種目リスト!$A$2:$AF$48,14,FALSE),"-")</f>
        <v>-</v>
      </c>
      <c r="CU52" s="18" t="str">
        <f>IFERROR(VLOOKUP($X52,クラス・種目リスト!$A$2:$AF$48,15,FALSE),"-")</f>
        <v>-</v>
      </c>
      <c r="CV52" s="18" t="str">
        <f>IFERROR(VLOOKUP($X52,クラス・種目リスト!$A$2:$AF$48,16,FALSE),"-")</f>
        <v>-</v>
      </c>
      <c r="CW52" s="18" t="str">
        <f>IFERROR(VLOOKUP($X52,クラス・種目リスト!$A$2:$AF$48,17,FALSE),"-")</f>
        <v>-</v>
      </c>
      <c r="CX52" s="18"/>
      <c r="CY52" s="18"/>
      <c r="CZ52" s="18"/>
      <c r="DA52" s="18"/>
      <c r="DB52" s="18"/>
      <c r="DC52" s="18" t="str">
        <f>IFERROR(VLOOKUP($AL52,クラス・種目リスト!$A$2:$AF$48,18,FALSE),"-")</f>
        <v>-</v>
      </c>
      <c r="DD52" s="18" t="str">
        <f>IFERROR(VLOOKUP($AL52,クラス・種目リスト!$A$2:$AF$48,19,FALSE),"-")</f>
        <v>-</v>
      </c>
      <c r="DE52" s="18" t="str">
        <f>IFERROR(VLOOKUP($AL52,クラス・種目リスト!$A$2:$AF$48,20,FALSE),"-")</f>
        <v>-</v>
      </c>
      <c r="DF52" s="18" t="str">
        <f>IFERROR(VLOOKUP($AL52,クラス・種目リスト!$A$2:$AF$48,21,FALSE),"-")</f>
        <v>-</v>
      </c>
      <c r="DG52" s="18" t="str">
        <f>IFERROR(VLOOKUP($AL52,クラス・種目リスト!$A$2:$AF$48,22,FALSE),"-")</f>
        <v>-</v>
      </c>
      <c r="DH52" s="18" t="str">
        <f>IFERROR(VLOOKUP($AL52,クラス・種目リスト!$A$2:$AF$48,23,FALSE),"-")</f>
        <v>-</v>
      </c>
      <c r="DI52" s="18" t="str">
        <f>IFERROR(VLOOKUP($AL52,クラス・種目リスト!$A$2:$AF$48,24,FALSE),"-")</f>
        <v>-</v>
      </c>
      <c r="DJ52" s="18" t="str">
        <f>IFERROR(VLOOKUP($AL52,クラス・種目リスト!$A$2:$AF$48,25,FALSE),"-")</f>
        <v>-</v>
      </c>
      <c r="DK52" s="18" t="str">
        <f>IFERROR(VLOOKUP($AL52,クラス・種目リスト!$A$2:$AF$48,26,FALSE),"-")</f>
        <v>-</v>
      </c>
      <c r="DL52" s="18" t="str">
        <f>IFERROR(VLOOKUP($AL52,クラス・種目リスト!$A$2:$AF$48,27,FALSE),"-")</f>
        <v>-</v>
      </c>
      <c r="DM52" s="18" t="str">
        <f>IFERROR(VLOOKUP($AL52,クラス・種目リスト!$A$2:$AF$48,28,FALSE),"-")</f>
        <v>-</v>
      </c>
      <c r="DN52" s="18" t="str">
        <f>IFERROR(VLOOKUP($AL52,クラス・種目リスト!$A$2:$AF$48,29,FALSE),"-")</f>
        <v>-</v>
      </c>
      <c r="DO52" s="18" t="str">
        <f>IFERROR(VLOOKUP($AL52,クラス・種目リスト!$A$2:$AF$48,30,FALSE),"-")</f>
        <v>-</v>
      </c>
      <c r="DP52" s="18" t="str">
        <f>IFERROR(VLOOKUP($AL52,クラス・種目リスト!$A$2:$AF$48,31,FALSE),"-")</f>
        <v>-</v>
      </c>
      <c r="DQ52" s="18" t="str">
        <f>IFERROR(VLOOKUP($AL52,クラス・種目リスト!$A$2:$AF$48,32,FALSE),"-")</f>
        <v>-</v>
      </c>
      <c r="DW52" s="18" t="str">
        <f>IFERROR(VLOOKUP($AV52,クラス・種目リスト!$A$2:$AF$48,18,FALSE),"-")</f>
        <v>-</v>
      </c>
      <c r="DX52" s="18" t="str">
        <f>IFERROR(VLOOKUP($AV52,クラス・種目リスト!$A$2:$AF$48,19,FALSE),"-")</f>
        <v>-</v>
      </c>
      <c r="DY52" s="18" t="str">
        <f>IFERROR(VLOOKUP($AV52,クラス・種目リスト!$A$2:$AF$48,20,FALSE),"-")</f>
        <v>-</v>
      </c>
      <c r="DZ52" s="18" t="str">
        <f>IFERROR(VLOOKUP($AV52,クラス・種目リスト!$A$2:$AF$48,21,FALSE),"-")</f>
        <v>-</v>
      </c>
      <c r="EA52" s="18" t="str">
        <f>IFERROR(VLOOKUP($AV52,クラス・種目リスト!$A$2:$AF$48,22,FALSE),"-")</f>
        <v>-</v>
      </c>
      <c r="EB52" s="18" t="str">
        <f>IFERROR(VLOOKUP($AV52,クラス・種目リスト!$A$2:$AF$48,23,FALSE),"-")</f>
        <v>-</v>
      </c>
      <c r="EC52" s="18" t="str">
        <f>IFERROR(VLOOKUP($AV52,クラス・種目リスト!$A$2:$AF$48,24,FALSE),"-")</f>
        <v>-</v>
      </c>
      <c r="ED52" s="18" t="str">
        <f>IFERROR(VLOOKUP($AV52,クラス・種目リスト!$A$2:$AF$48,25,FALSE),"-")</f>
        <v>-</v>
      </c>
      <c r="EE52" s="18" t="str">
        <f>IFERROR(VLOOKUP($AV52,クラス・種目リスト!$A$2:$AF$48,26,FALSE),"-")</f>
        <v>-</v>
      </c>
      <c r="EF52" s="18" t="str">
        <f>IFERROR(VLOOKUP($AV52,クラス・種目リスト!$A$2:$AF$48,27,FALSE),"-")</f>
        <v>-</v>
      </c>
      <c r="EG52" s="18" t="str">
        <f>IFERROR(VLOOKUP($AV52,クラス・種目リスト!$A$2:$AF$48,28,FALSE),"-")</f>
        <v>-</v>
      </c>
      <c r="EH52" s="18" t="str">
        <f>IFERROR(VLOOKUP($AV52,クラス・種目リスト!$A$2:$AF$48,29,FALSE),"-")</f>
        <v>-</v>
      </c>
      <c r="EI52" s="18" t="str">
        <f>IFERROR(VLOOKUP($AV52,クラス・種目リスト!$A$2:$AF$48,30,FALSE),"-")</f>
        <v>-</v>
      </c>
      <c r="EJ52" s="18" t="str">
        <f>IFERROR(VLOOKUP($AV52,クラス・種目リスト!$A$2:$AF$48,31,FALSE),"-")</f>
        <v>-</v>
      </c>
      <c r="EK52" s="18" t="str">
        <f>IFERROR(VLOOKUP($AV52,クラス・種目リスト!$A$2:$AF$48,32,FALSE),"-")</f>
        <v>-</v>
      </c>
      <c r="EL52" s="18"/>
      <c r="EM52" s="18"/>
      <c r="EN52" s="18"/>
      <c r="EO52" s="18"/>
      <c r="EP52" s="18"/>
      <c r="ER52" s="3">
        <f ca="1">IF(INDIRECT("O52")="-",0,COUNTA(INDIRECT("O52")))+IF(INDIRECT("Y52")="-",0,COUNTA(INDIRECT("Y52")))+IF(INDIRECT("AM52")="-",0,COUNTA(INDIRECT("AM52")))+IF(INDIRECT("AW52")="-",0,COUNTA(INDIRECT("AW52")))</f>
        <v>0</v>
      </c>
    </row>
    <row r="53" spans="1:148" ht="19.5" customHeight="1" x14ac:dyDescent="0.15">
      <c r="A53" s="211"/>
      <c r="B53" s="238" t="str">
        <f t="shared" si="10"/>
        <v/>
      </c>
      <c r="C53" s="218"/>
      <c r="D53" s="219"/>
      <c r="E53" s="220"/>
      <c r="F53" s="225"/>
      <c r="G53" s="226"/>
      <c r="H53" s="83"/>
      <c r="I53" s="203" t="str">
        <f t="shared" si="11"/>
        <v/>
      </c>
      <c r="J53" s="239" t="str">
        <f t="shared" si="12"/>
        <v/>
      </c>
      <c r="K53" s="78"/>
      <c r="L53" s="239" t="str">
        <f t="shared" si="13"/>
        <v/>
      </c>
      <c r="M53" s="93"/>
      <c r="N53" s="93"/>
      <c r="O53" s="90"/>
      <c r="P53" s="70"/>
      <c r="Q53" s="71"/>
      <c r="R53" s="70"/>
      <c r="S53" s="72"/>
      <c r="T53" s="70"/>
      <c r="U53" s="72"/>
      <c r="V53" s="206" t="str">
        <f t="shared" si="16"/>
        <v/>
      </c>
      <c r="W53" s="255"/>
      <c r="X53" s="31"/>
      <c r="Y53" s="90"/>
      <c r="Z53" s="70"/>
      <c r="AA53" s="71"/>
      <c r="AB53" s="73"/>
      <c r="AC53" s="72"/>
      <c r="AD53" s="74"/>
      <c r="AE53" s="72"/>
      <c r="AF53" s="206" t="str">
        <f t="shared" si="17"/>
        <v/>
      </c>
      <c r="AG53" s="206"/>
      <c r="AH53" s="95"/>
      <c r="AI53" s="19" t="str">
        <f t="shared" si="14"/>
        <v>-</v>
      </c>
      <c r="AJ53" s="234"/>
      <c r="AK53" s="22"/>
      <c r="AL53" s="93"/>
      <c r="AM53" s="90"/>
      <c r="AN53" s="70"/>
      <c r="AO53" s="71"/>
      <c r="AP53" s="73"/>
      <c r="AQ53" s="72"/>
      <c r="AR53" s="74"/>
      <c r="AS53" s="72"/>
      <c r="AT53" s="206" t="str">
        <f t="shared" si="18"/>
        <v/>
      </c>
      <c r="AU53" s="255"/>
      <c r="AV53" s="31"/>
      <c r="AW53" s="90"/>
      <c r="AX53" s="70"/>
      <c r="AY53" s="71"/>
      <c r="AZ53" s="73"/>
      <c r="BA53" s="72"/>
      <c r="BB53" s="74"/>
      <c r="BC53" s="72"/>
      <c r="BD53" s="205" t="str">
        <f t="shared" si="19"/>
        <v/>
      </c>
      <c r="BE53" s="206"/>
      <c r="BF53" s="95"/>
      <c r="BG53" s="19" t="str">
        <f t="shared" si="15"/>
        <v>-</v>
      </c>
      <c r="BH53" s="22"/>
      <c r="BI53" s="149"/>
      <c r="BJ53" s="34" t="str">
        <f t="shared" si="20"/>
        <v/>
      </c>
      <c r="BK53" s="53" t="str">
        <f>IFERROR(VLOOKUP($BJ53,クラス・種目リスト!$A$66:$E$81,3,FALSE),"-")</f>
        <v>-</v>
      </c>
      <c r="BL53" s="53" t="str">
        <f>IFERROR(VLOOKUP($BJ53,クラス・種目リスト!$A$66:$E$81,4,FALSE),"-")</f>
        <v>-</v>
      </c>
      <c r="BM53" s="53" t="str">
        <f>IFERROR(VLOOKUP($BJ53,クラス・種目リスト!$A$66:$E$81,5,FALSE),"-")</f>
        <v>-</v>
      </c>
      <c r="BN53" s="41"/>
      <c r="BO53" s="18" t="str">
        <f>IFERROR(VLOOKUP($N53,クラス・種目リスト!$A$2:$AF$48,3,FALSE),"-")</f>
        <v>-</v>
      </c>
      <c r="BP53" s="18" t="str">
        <f>IFERROR(VLOOKUP($N53,クラス・種目リスト!$A$2:$AF$48,4,FALSE),"-")</f>
        <v>-</v>
      </c>
      <c r="BQ53" s="18" t="str">
        <f>IFERROR(VLOOKUP($N53,クラス・種目リスト!$A$2:$AF$48,5,FALSE),"-")</f>
        <v>-</v>
      </c>
      <c r="BR53" s="18" t="str">
        <f>IFERROR(VLOOKUP($N53,クラス・種目リスト!$A$2:$AF$48,6,FALSE),"-")</f>
        <v>-</v>
      </c>
      <c r="BS53" s="18" t="str">
        <f>IFERROR(VLOOKUP($N53,クラス・種目リスト!$A$2:$AF$48,7,FALSE),"-")</f>
        <v>-</v>
      </c>
      <c r="BT53" s="18" t="str">
        <f>IFERROR(VLOOKUP($N53,クラス・種目リスト!$A$2:$AF$48,8,FALSE),"-")</f>
        <v>-</v>
      </c>
      <c r="BU53" s="18" t="str">
        <f>IFERROR(VLOOKUP($N53,クラス・種目リスト!$A$2:$AF$48,9,FALSE),"-")</f>
        <v>-</v>
      </c>
      <c r="BV53" s="18" t="str">
        <f>IFERROR(VLOOKUP($N53,クラス・種目リスト!$A$2:$AF$48,10,FALSE),"-")</f>
        <v>-</v>
      </c>
      <c r="BW53" s="18" t="str">
        <f>IFERROR(VLOOKUP($N53,クラス・種目リスト!$A$2:$AF$48,11,FALSE),"-")</f>
        <v>-</v>
      </c>
      <c r="BX53" s="18" t="str">
        <f>IFERROR(VLOOKUP($N53,クラス・種目リスト!$A$2:$AF$48,12,FALSE),"-")</f>
        <v>-</v>
      </c>
      <c r="BY53" s="18" t="str">
        <f>IFERROR(VLOOKUP($N53,クラス・種目リスト!$A$2:$AF$48,13,FALSE),"-")</f>
        <v>-</v>
      </c>
      <c r="BZ53" s="18" t="str">
        <f>IFERROR(VLOOKUP($N53,クラス・種目リスト!$A$2:$AF$48,14,FALSE),"-")</f>
        <v>-</v>
      </c>
      <c r="CA53" s="18" t="str">
        <f>IFERROR(VLOOKUP($N53,クラス・種目リスト!$A$2:$AF$48,15,FALSE),"-")</f>
        <v>-</v>
      </c>
      <c r="CB53" s="18" t="str">
        <f>IFERROR(VLOOKUP($N53,クラス・種目リスト!$A$2:$AF$48,16,FALSE),"-")</f>
        <v>-</v>
      </c>
      <c r="CC53" s="18" t="str">
        <f>IFERROR(VLOOKUP($N53,クラス・種目リスト!$A$2:$AF$48,17,FALSE),"-")</f>
        <v>-</v>
      </c>
      <c r="CD53" s="18"/>
      <c r="CE53" s="18"/>
      <c r="CF53" s="18"/>
      <c r="CG53" s="18"/>
      <c r="CH53" s="18"/>
      <c r="CI53" s="18" t="str">
        <f>IFERROR(VLOOKUP($X53,クラス・種目リスト!$A$2:$AF$48,3,FALSE),"-")</f>
        <v>-</v>
      </c>
      <c r="CJ53" s="18" t="str">
        <f>IFERROR(VLOOKUP($X53,クラス・種目リスト!$A$2:$AF$48,4,FALSE),"-")</f>
        <v>-</v>
      </c>
      <c r="CK53" s="18" t="str">
        <f>IFERROR(VLOOKUP($X53,クラス・種目リスト!$A$2:$AF$48,5,FALSE),"-")</f>
        <v>-</v>
      </c>
      <c r="CL53" s="18" t="str">
        <f>IFERROR(VLOOKUP($X53,クラス・種目リスト!$A$2:$AF$48,6,FALSE),"-")</f>
        <v>-</v>
      </c>
      <c r="CM53" s="18" t="str">
        <f>IFERROR(VLOOKUP($X53,クラス・種目リスト!$A$2:$AF$48,7,FALSE),"-")</f>
        <v>-</v>
      </c>
      <c r="CN53" s="18" t="str">
        <f>IFERROR(VLOOKUP($X53,クラス・種目リスト!$A$2:$AF$48,8,FALSE),"-")</f>
        <v>-</v>
      </c>
      <c r="CO53" s="18" t="str">
        <f>IFERROR(VLOOKUP($X53,クラス・種目リスト!$A$2:$AF$48,9,FALSE),"-")</f>
        <v>-</v>
      </c>
      <c r="CP53" s="18" t="str">
        <f>IFERROR(VLOOKUP($X53,クラス・種目リスト!$A$2:$AF$48,10,FALSE),"-")</f>
        <v>-</v>
      </c>
      <c r="CQ53" s="18" t="str">
        <f>IFERROR(VLOOKUP($X53,クラス・種目リスト!$A$2:$AF$48,11,FALSE),"-")</f>
        <v>-</v>
      </c>
      <c r="CR53" s="18" t="str">
        <f>IFERROR(VLOOKUP($X53,クラス・種目リスト!$A$2:$AF$48,12,FALSE),"-")</f>
        <v>-</v>
      </c>
      <c r="CS53" s="18" t="str">
        <f>IFERROR(VLOOKUP($X53,クラス・種目リスト!$A$2:$AF$48,13,FALSE),"-")</f>
        <v>-</v>
      </c>
      <c r="CT53" s="18" t="str">
        <f>IFERROR(VLOOKUP($X53,クラス・種目リスト!$A$2:$AF$48,14,FALSE),"-")</f>
        <v>-</v>
      </c>
      <c r="CU53" s="18" t="str">
        <f>IFERROR(VLOOKUP($X53,クラス・種目リスト!$A$2:$AF$48,15,FALSE),"-")</f>
        <v>-</v>
      </c>
      <c r="CV53" s="18" t="str">
        <f>IFERROR(VLOOKUP($X53,クラス・種目リスト!$A$2:$AF$48,16,FALSE),"-")</f>
        <v>-</v>
      </c>
      <c r="CW53" s="18" t="str">
        <f>IFERROR(VLOOKUP($X53,クラス・種目リスト!$A$2:$AF$48,17,FALSE),"-")</f>
        <v>-</v>
      </c>
      <c r="CX53" s="18"/>
      <c r="CY53" s="18"/>
      <c r="CZ53" s="18"/>
      <c r="DA53" s="18"/>
      <c r="DB53" s="18"/>
      <c r="DC53" s="18" t="str">
        <f>IFERROR(VLOOKUP($AL53,クラス・種目リスト!$A$2:$AF$48,18,FALSE),"-")</f>
        <v>-</v>
      </c>
      <c r="DD53" s="18" t="str">
        <f>IFERROR(VLOOKUP($AL53,クラス・種目リスト!$A$2:$AF$48,19,FALSE),"-")</f>
        <v>-</v>
      </c>
      <c r="DE53" s="18" t="str">
        <f>IFERROR(VLOOKUP($AL53,クラス・種目リスト!$A$2:$AF$48,20,FALSE),"-")</f>
        <v>-</v>
      </c>
      <c r="DF53" s="18" t="str">
        <f>IFERROR(VLOOKUP($AL53,クラス・種目リスト!$A$2:$AF$48,21,FALSE),"-")</f>
        <v>-</v>
      </c>
      <c r="DG53" s="18" t="str">
        <f>IFERROR(VLOOKUP($AL53,クラス・種目リスト!$A$2:$AF$48,22,FALSE),"-")</f>
        <v>-</v>
      </c>
      <c r="DH53" s="18" t="str">
        <f>IFERROR(VLOOKUP($AL53,クラス・種目リスト!$A$2:$AF$48,23,FALSE),"-")</f>
        <v>-</v>
      </c>
      <c r="DI53" s="18" t="str">
        <f>IFERROR(VLOOKUP($AL53,クラス・種目リスト!$A$2:$AF$48,24,FALSE),"-")</f>
        <v>-</v>
      </c>
      <c r="DJ53" s="18" t="str">
        <f>IFERROR(VLOOKUP($AL53,クラス・種目リスト!$A$2:$AF$48,25,FALSE),"-")</f>
        <v>-</v>
      </c>
      <c r="DK53" s="18" t="str">
        <f>IFERROR(VLOOKUP($AL53,クラス・種目リスト!$A$2:$AF$48,26,FALSE),"-")</f>
        <v>-</v>
      </c>
      <c r="DL53" s="18" t="str">
        <f>IFERROR(VLOOKUP($AL53,クラス・種目リスト!$A$2:$AF$48,27,FALSE),"-")</f>
        <v>-</v>
      </c>
      <c r="DM53" s="18" t="str">
        <f>IFERROR(VLOOKUP($AL53,クラス・種目リスト!$A$2:$AF$48,28,FALSE),"-")</f>
        <v>-</v>
      </c>
      <c r="DN53" s="18" t="str">
        <f>IFERROR(VLOOKUP($AL53,クラス・種目リスト!$A$2:$AF$48,29,FALSE),"-")</f>
        <v>-</v>
      </c>
      <c r="DO53" s="18" t="str">
        <f>IFERROR(VLOOKUP($AL53,クラス・種目リスト!$A$2:$AF$48,30,FALSE),"-")</f>
        <v>-</v>
      </c>
      <c r="DP53" s="18" t="str">
        <f>IFERROR(VLOOKUP($AL53,クラス・種目リスト!$A$2:$AF$48,31,FALSE),"-")</f>
        <v>-</v>
      </c>
      <c r="DQ53" s="18" t="str">
        <f>IFERROR(VLOOKUP($AL53,クラス・種目リスト!$A$2:$AF$48,32,FALSE),"-")</f>
        <v>-</v>
      </c>
      <c r="DW53" s="18" t="str">
        <f>IFERROR(VLOOKUP($AV53,クラス・種目リスト!$A$2:$AF$48,18,FALSE),"-")</f>
        <v>-</v>
      </c>
      <c r="DX53" s="18" t="str">
        <f>IFERROR(VLOOKUP($AV53,クラス・種目リスト!$A$2:$AF$48,19,FALSE),"-")</f>
        <v>-</v>
      </c>
      <c r="DY53" s="18" t="str">
        <f>IFERROR(VLOOKUP($AV53,クラス・種目リスト!$A$2:$AF$48,20,FALSE),"-")</f>
        <v>-</v>
      </c>
      <c r="DZ53" s="18" t="str">
        <f>IFERROR(VLOOKUP($AV53,クラス・種目リスト!$A$2:$AF$48,21,FALSE),"-")</f>
        <v>-</v>
      </c>
      <c r="EA53" s="18" t="str">
        <f>IFERROR(VLOOKUP($AV53,クラス・種目リスト!$A$2:$AF$48,22,FALSE),"-")</f>
        <v>-</v>
      </c>
      <c r="EB53" s="18" t="str">
        <f>IFERROR(VLOOKUP($AV53,クラス・種目リスト!$A$2:$AF$48,23,FALSE),"-")</f>
        <v>-</v>
      </c>
      <c r="EC53" s="18" t="str">
        <f>IFERROR(VLOOKUP($AV53,クラス・種目リスト!$A$2:$AF$48,24,FALSE),"-")</f>
        <v>-</v>
      </c>
      <c r="ED53" s="18" t="str">
        <f>IFERROR(VLOOKUP($AV53,クラス・種目リスト!$A$2:$AF$48,25,FALSE),"-")</f>
        <v>-</v>
      </c>
      <c r="EE53" s="18" t="str">
        <f>IFERROR(VLOOKUP($AV53,クラス・種目リスト!$A$2:$AF$48,26,FALSE),"-")</f>
        <v>-</v>
      </c>
      <c r="EF53" s="18" t="str">
        <f>IFERROR(VLOOKUP($AV53,クラス・種目リスト!$A$2:$AF$48,27,FALSE),"-")</f>
        <v>-</v>
      </c>
      <c r="EG53" s="18" t="str">
        <f>IFERROR(VLOOKUP($AV53,クラス・種目リスト!$A$2:$AF$48,28,FALSE),"-")</f>
        <v>-</v>
      </c>
      <c r="EH53" s="18" t="str">
        <f>IFERROR(VLOOKUP($AV53,クラス・種目リスト!$A$2:$AF$48,29,FALSE),"-")</f>
        <v>-</v>
      </c>
      <c r="EI53" s="18" t="str">
        <f>IFERROR(VLOOKUP($AV53,クラス・種目リスト!$A$2:$AF$48,30,FALSE),"-")</f>
        <v>-</v>
      </c>
      <c r="EJ53" s="18" t="str">
        <f>IFERROR(VLOOKUP($AV53,クラス・種目リスト!$A$2:$AF$48,31,FALSE),"-")</f>
        <v>-</v>
      </c>
      <c r="EK53" s="18" t="str">
        <f>IFERROR(VLOOKUP($AV53,クラス・種目リスト!$A$2:$AF$48,32,FALSE),"-")</f>
        <v>-</v>
      </c>
      <c r="EL53" s="18"/>
      <c r="EM53" s="18"/>
      <c r="EN53" s="18"/>
      <c r="EO53" s="18"/>
      <c r="EP53" s="18"/>
      <c r="ER53" s="3">
        <f ca="1">IF(INDIRECT("O53")="-",0,COUNTA(INDIRECT("O53")))+IF(INDIRECT("Y53")="-",0,COUNTA(INDIRECT("Y53")))+IF(INDIRECT("AM53")="-",0,COUNTA(INDIRECT("AM53")))+IF(INDIRECT("AW53")="-",0,COUNTA(INDIRECT("AW53")))</f>
        <v>0</v>
      </c>
    </row>
    <row r="54" spans="1:148" ht="19.5" customHeight="1" x14ac:dyDescent="0.15">
      <c r="A54" s="211"/>
      <c r="B54" s="238" t="str">
        <f t="shared" si="10"/>
        <v/>
      </c>
      <c r="C54" s="218"/>
      <c r="D54" s="223"/>
      <c r="E54" s="224"/>
      <c r="F54" s="225"/>
      <c r="G54" s="226"/>
      <c r="H54" s="83"/>
      <c r="I54" s="203" t="str">
        <f t="shared" si="11"/>
        <v/>
      </c>
      <c r="J54" s="239" t="str">
        <f t="shared" si="12"/>
        <v/>
      </c>
      <c r="K54" s="78"/>
      <c r="L54" s="239" t="str">
        <f t="shared" si="13"/>
        <v/>
      </c>
      <c r="M54" s="93"/>
      <c r="N54" s="93"/>
      <c r="O54" s="90"/>
      <c r="P54" s="70"/>
      <c r="Q54" s="71"/>
      <c r="R54" s="70"/>
      <c r="S54" s="72"/>
      <c r="T54" s="70"/>
      <c r="U54" s="72"/>
      <c r="V54" s="206" t="str">
        <f t="shared" si="16"/>
        <v/>
      </c>
      <c r="W54" s="255"/>
      <c r="X54" s="31"/>
      <c r="Y54" s="90"/>
      <c r="Z54" s="70"/>
      <c r="AA54" s="71"/>
      <c r="AB54" s="73"/>
      <c r="AC54" s="72"/>
      <c r="AD54" s="74"/>
      <c r="AE54" s="72"/>
      <c r="AF54" s="206" t="str">
        <f t="shared" si="17"/>
        <v/>
      </c>
      <c r="AG54" s="206"/>
      <c r="AH54" s="95"/>
      <c r="AI54" s="19" t="str">
        <f t="shared" si="14"/>
        <v>-</v>
      </c>
      <c r="AJ54" s="234"/>
      <c r="AK54" s="22"/>
      <c r="AL54" s="93"/>
      <c r="AM54" s="90"/>
      <c r="AN54" s="70"/>
      <c r="AO54" s="71"/>
      <c r="AP54" s="73"/>
      <c r="AQ54" s="72"/>
      <c r="AR54" s="74"/>
      <c r="AS54" s="72"/>
      <c r="AT54" s="206" t="str">
        <f t="shared" si="18"/>
        <v/>
      </c>
      <c r="AU54" s="255"/>
      <c r="AV54" s="31"/>
      <c r="AW54" s="90"/>
      <c r="AX54" s="70"/>
      <c r="AY54" s="71"/>
      <c r="AZ54" s="73"/>
      <c r="BA54" s="72"/>
      <c r="BB54" s="74"/>
      <c r="BC54" s="72"/>
      <c r="BD54" s="205" t="str">
        <f t="shared" si="19"/>
        <v/>
      </c>
      <c r="BE54" s="206"/>
      <c r="BF54" s="95"/>
      <c r="BG54" s="19" t="str">
        <f t="shared" si="15"/>
        <v>-</v>
      </c>
      <c r="BH54" s="22"/>
      <c r="BI54" s="149"/>
      <c r="BJ54" s="34" t="str">
        <f t="shared" si="20"/>
        <v/>
      </c>
      <c r="BK54" s="53" t="str">
        <f>IFERROR(VLOOKUP($BJ54,クラス・種目リスト!$A$66:$E$81,3,FALSE),"-")</f>
        <v>-</v>
      </c>
      <c r="BL54" s="53" t="str">
        <f>IFERROR(VLOOKUP($BJ54,クラス・種目リスト!$A$66:$E$81,4,FALSE),"-")</f>
        <v>-</v>
      </c>
      <c r="BM54" s="53" t="str">
        <f>IFERROR(VLOOKUP($BJ54,クラス・種目リスト!$A$66:$E$81,5,FALSE),"-")</f>
        <v>-</v>
      </c>
      <c r="BN54" s="41"/>
      <c r="BO54" s="18" t="str">
        <f>IFERROR(VLOOKUP($N54,クラス・種目リスト!$A$2:$AF$48,3,FALSE),"-")</f>
        <v>-</v>
      </c>
      <c r="BP54" s="18" t="str">
        <f>IFERROR(VLOOKUP($N54,クラス・種目リスト!$A$2:$AF$48,4,FALSE),"-")</f>
        <v>-</v>
      </c>
      <c r="BQ54" s="18" t="str">
        <f>IFERROR(VLOOKUP($N54,クラス・種目リスト!$A$2:$AF$48,5,FALSE),"-")</f>
        <v>-</v>
      </c>
      <c r="BR54" s="18" t="str">
        <f>IFERROR(VLOOKUP($N54,クラス・種目リスト!$A$2:$AF$48,6,FALSE),"-")</f>
        <v>-</v>
      </c>
      <c r="BS54" s="18" t="str">
        <f>IFERROR(VLOOKUP($N54,クラス・種目リスト!$A$2:$AF$48,7,FALSE),"-")</f>
        <v>-</v>
      </c>
      <c r="BT54" s="18" t="str">
        <f>IFERROR(VLOOKUP($N54,クラス・種目リスト!$A$2:$AF$48,8,FALSE),"-")</f>
        <v>-</v>
      </c>
      <c r="BU54" s="18" t="str">
        <f>IFERROR(VLOOKUP($N54,クラス・種目リスト!$A$2:$AF$48,9,FALSE),"-")</f>
        <v>-</v>
      </c>
      <c r="BV54" s="18" t="str">
        <f>IFERROR(VLOOKUP($N54,クラス・種目リスト!$A$2:$AF$48,10,FALSE),"-")</f>
        <v>-</v>
      </c>
      <c r="BW54" s="18" t="str">
        <f>IFERROR(VLOOKUP($N54,クラス・種目リスト!$A$2:$AF$48,11,FALSE),"-")</f>
        <v>-</v>
      </c>
      <c r="BX54" s="18" t="str">
        <f>IFERROR(VLOOKUP($N54,クラス・種目リスト!$A$2:$AF$48,12,FALSE),"-")</f>
        <v>-</v>
      </c>
      <c r="BY54" s="18" t="str">
        <f>IFERROR(VLOOKUP($N54,クラス・種目リスト!$A$2:$AF$48,13,FALSE),"-")</f>
        <v>-</v>
      </c>
      <c r="BZ54" s="18" t="str">
        <f>IFERROR(VLOOKUP($N54,クラス・種目リスト!$A$2:$AF$48,14,FALSE),"-")</f>
        <v>-</v>
      </c>
      <c r="CA54" s="18" t="str">
        <f>IFERROR(VLOOKUP($N54,クラス・種目リスト!$A$2:$AF$48,15,FALSE),"-")</f>
        <v>-</v>
      </c>
      <c r="CB54" s="18" t="str">
        <f>IFERROR(VLOOKUP($N54,クラス・種目リスト!$A$2:$AF$48,16,FALSE),"-")</f>
        <v>-</v>
      </c>
      <c r="CC54" s="18" t="str">
        <f>IFERROR(VLOOKUP($N54,クラス・種目リスト!$A$2:$AF$48,17,FALSE),"-")</f>
        <v>-</v>
      </c>
      <c r="CD54" s="18"/>
      <c r="CE54" s="18"/>
      <c r="CF54" s="18"/>
      <c r="CG54" s="18"/>
      <c r="CH54" s="18"/>
      <c r="CI54" s="18" t="str">
        <f>IFERROR(VLOOKUP($X54,クラス・種目リスト!$A$2:$AF$48,3,FALSE),"-")</f>
        <v>-</v>
      </c>
      <c r="CJ54" s="18" t="str">
        <f>IFERROR(VLOOKUP($X54,クラス・種目リスト!$A$2:$AF$48,4,FALSE),"-")</f>
        <v>-</v>
      </c>
      <c r="CK54" s="18" t="str">
        <f>IFERROR(VLOOKUP($X54,クラス・種目リスト!$A$2:$AF$48,5,FALSE),"-")</f>
        <v>-</v>
      </c>
      <c r="CL54" s="18" t="str">
        <f>IFERROR(VLOOKUP($X54,クラス・種目リスト!$A$2:$AF$48,6,FALSE),"-")</f>
        <v>-</v>
      </c>
      <c r="CM54" s="18" t="str">
        <f>IFERROR(VLOOKUP($X54,クラス・種目リスト!$A$2:$AF$48,7,FALSE),"-")</f>
        <v>-</v>
      </c>
      <c r="CN54" s="18" t="str">
        <f>IFERROR(VLOOKUP($X54,クラス・種目リスト!$A$2:$AF$48,8,FALSE),"-")</f>
        <v>-</v>
      </c>
      <c r="CO54" s="18" t="str">
        <f>IFERROR(VLOOKUP($X54,クラス・種目リスト!$A$2:$AF$48,9,FALSE),"-")</f>
        <v>-</v>
      </c>
      <c r="CP54" s="18" t="str">
        <f>IFERROR(VLOOKUP($X54,クラス・種目リスト!$A$2:$AF$48,10,FALSE),"-")</f>
        <v>-</v>
      </c>
      <c r="CQ54" s="18" t="str">
        <f>IFERROR(VLOOKUP($X54,クラス・種目リスト!$A$2:$AF$48,11,FALSE),"-")</f>
        <v>-</v>
      </c>
      <c r="CR54" s="18" t="str">
        <f>IFERROR(VLOOKUP($X54,クラス・種目リスト!$A$2:$AF$48,12,FALSE),"-")</f>
        <v>-</v>
      </c>
      <c r="CS54" s="18" t="str">
        <f>IFERROR(VLOOKUP($X54,クラス・種目リスト!$A$2:$AF$48,13,FALSE),"-")</f>
        <v>-</v>
      </c>
      <c r="CT54" s="18" t="str">
        <f>IFERROR(VLOOKUP($X54,クラス・種目リスト!$A$2:$AF$48,14,FALSE),"-")</f>
        <v>-</v>
      </c>
      <c r="CU54" s="18" t="str">
        <f>IFERROR(VLOOKUP($X54,クラス・種目リスト!$A$2:$AF$48,15,FALSE),"-")</f>
        <v>-</v>
      </c>
      <c r="CV54" s="18" t="str">
        <f>IFERROR(VLOOKUP($X54,クラス・種目リスト!$A$2:$AF$48,16,FALSE),"-")</f>
        <v>-</v>
      </c>
      <c r="CW54" s="18" t="str">
        <f>IFERROR(VLOOKUP($X54,クラス・種目リスト!$A$2:$AF$48,17,FALSE),"-")</f>
        <v>-</v>
      </c>
      <c r="CX54" s="18"/>
      <c r="CY54" s="18"/>
      <c r="CZ54" s="18"/>
      <c r="DA54" s="18"/>
      <c r="DB54" s="18"/>
      <c r="DC54" s="18" t="str">
        <f>IFERROR(VLOOKUP($AL54,クラス・種目リスト!$A$2:$AF$48,18,FALSE),"-")</f>
        <v>-</v>
      </c>
      <c r="DD54" s="18" t="str">
        <f>IFERROR(VLOOKUP($AL54,クラス・種目リスト!$A$2:$AF$48,19,FALSE),"-")</f>
        <v>-</v>
      </c>
      <c r="DE54" s="18" t="str">
        <f>IFERROR(VLOOKUP($AL54,クラス・種目リスト!$A$2:$AF$48,20,FALSE),"-")</f>
        <v>-</v>
      </c>
      <c r="DF54" s="18" t="str">
        <f>IFERROR(VLOOKUP($AL54,クラス・種目リスト!$A$2:$AF$48,21,FALSE),"-")</f>
        <v>-</v>
      </c>
      <c r="DG54" s="18" t="str">
        <f>IFERROR(VLOOKUP($AL54,クラス・種目リスト!$A$2:$AF$48,22,FALSE),"-")</f>
        <v>-</v>
      </c>
      <c r="DH54" s="18" t="str">
        <f>IFERROR(VLOOKUP($AL54,クラス・種目リスト!$A$2:$AF$48,23,FALSE),"-")</f>
        <v>-</v>
      </c>
      <c r="DI54" s="18" t="str">
        <f>IFERROR(VLOOKUP($AL54,クラス・種目リスト!$A$2:$AF$48,24,FALSE),"-")</f>
        <v>-</v>
      </c>
      <c r="DJ54" s="18" t="str">
        <f>IFERROR(VLOOKUP($AL54,クラス・種目リスト!$A$2:$AF$48,25,FALSE),"-")</f>
        <v>-</v>
      </c>
      <c r="DK54" s="18" t="str">
        <f>IFERROR(VLOOKUP($AL54,クラス・種目リスト!$A$2:$AF$48,26,FALSE),"-")</f>
        <v>-</v>
      </c>
      <c r="DL54" s="18" t="str">
        <f>IFERROR(VLOOKUP($AL54,クラス・種目リスト!$A$2:$AF$48,27,FALSE),"-")</f>
        <v>-</v>
      </c>
      <c r="DM54" s="18" t="str">
        <f>IFERROR(VLOOKUP($AL54,クラス・種目リスト!$A$2:$AF$48,28,FALSE),"-")</f>
        <v>-</v>
      </c>
      <c r="DN54" s="18" t="str">
        <f>IFERROR(VLOOKUP($AL54,クラス・種目リスト!$A$2:$AF$48,29,FALSE),"-")</f>
        <v>-</v>
      </c>
      <c r="DO54" s="18" t="str">
        <f>IFERROR(VLOOKUP($AL54,クラス・種目リスト!$A$2:$AF$48,30,FALSE),"-")</f>
        <v>-</v>
      </c>
      <c r="DP54" s="18" t="str">
        <f>IFERROR(VLOOKUP($AL54,クラス・種目リスト!$A$2:$AF$48,31,FALSE),"-")</f>
        <v>-</v>
      </c>
      <c r="DQ54" s="18" t="str">
        <f>IFERROR(VLOOKUP($AL54,クラス・種目リスト!$A$2:$AF$48,32,FALSE),"-")</f>
        <v>-</v>
      </c>
      <c r="DW54" s="18" t="str">
        <f>IFERROR(VLOOKUP($AV54,クラス・種目リスト!$A$2:$AF$48,18,FALSE),"-")</f>
        <v>-</v>
      </c>
      <c r="DX54" s="18" t="str">
        <f>IFERROR(VLOOKUP($AV54,クラス・種目リスト!$A$2:$AF$48,19,FALSE),"-")</f>
        <v>-</v>
      </c>
      <c r="DY54" s="18" t="str">
        <f>IFERROR(VLOOKUP($AV54,クラス・種目リスト!$A$2:$AF$48,20,FALSE),"-")</f>
        <v>-</v>
      </c>
      <c r="DZ54" s="18" t="str">
        <f>IFERROR(VLOOKUP($AV54,クラス・種目リスト!$A$2:$AF$48,21,FALSE),"-")</f>
        <v>-</v>
      </c>
      <c r="EA54" s="18" t="str">
        <f>IFERROR(VLOOKUP($AV54,クラス・種目リスト!$A$2:$AF$48,22,FALSE),"-")</f>
        <v>-</v>
      </c>
      <c r="EB54" s="18" t="str">
        <f>IFERROR(VLOOKUP($AV54,クラス・種目リスト!$A$2:$AF$48,23,FALSE),"-")</f>
        <v>-</v>
      </c>
      <c r="EC54" s="18" t="str">
        <f>IFERROR(VLOOKUP($AV54,クラス・種目リスト!$A$2:$AF$48,24,FALSE),"-")</f>
        <v>-</v>
      </c>
      <c r="ED54" s="18" t="str">
        <f>IFERROR(VLOOKUP($AV54,クラス・種目リスト!$A$2:$AF$48,25,FALSE),"-")</f>
        <v>-</v>
      </c>
      <c r="EE54" s="18" t="str">
        <f>IFERROR(VLOOKUP($AV54,クラス・種目リスト!$A$2:$AF$48,26,FALSE),"-")</f>
        <v>-</v>
      </c>
      <c r="EF54" s="18" t="str">
        <f>IFERROR(VLOOKUP($AV54,クラス・種目リスト!$A$2:$AF$48,27,FALSE),"-")</f>
        <v>-</v>
      </c>
      <c r="EG54" s="18" t="str">
        <f>IFERROR(VLOOKUP($AV54,クラス・種目リスト!$A$2:$AF$48,28,FALSE),"-")</f>
        <v>-</v>
      </c>
      <c r="EH54" s="18" t="str">
        <f>IFERROR(VLOOKUP($AV54,クラス・種目リスト!$A$2:$AF$48,29,FALSE),"-")</f>
        <v>-</v>
      </c>
      <c r="EI54" s="18" t="str">
        <f>IFERROR(VLOOKUP($AV54,クラス・種目リスト!$A$2:$AF$48,30,FALSE),"-")</f>
        <v>-</v>
      </c>
      <c r="EJ54" s="18" t="str">
        <f>IFERROR(VLOOKUP($AV54,クラス・種目リスト!$A$2:$AF$48,31,FALSE),"-")</f>
        <v>-</v>
      </c>
      <c r="EK54" s="18" t="str">
        <f>IFERROR(VLOOKUP($AV54,クラス・種目リスト!$A$2:$AF$48,32,FALSE),"-")</f>
        <v>-</v>
      </c>
      <c r="EL54" s="18"/>
      <c r="EM54" s="18"/>
      <c r="EN54" s="18"/>
      <c r="EO54" s="18"/>
      <c r="EP54" s="18"/>
      <c r="ER54" s="3">
        <f ca="1">IF(INDIRECT("O54")="-",0,COUNTA(INDIRECT("O54")))+IF(INDIRECT("Y54")="-",0,COUNTA(INDIRECT("Y54")))+IF(INDIRECT("AM54")="-",0,COUNTA(INDIRECT("AM54")))+IF(INDIRECT("AW54")="-",0,COUNTA(INDIRECT("AW54")))</f>
        <v>0</v>
      </c>
    </row>
    <row r="55" spans="1:148" ht="19.5" customHeight="1" x14ac:dyDescent="0.15">
      <c r="A55" s="211"/>
      <c r="B55" s="238" t="str">
        <f t="shared" si="10"/>
        <v/>
      </c>
      <c r="C55" s="218"/>
      <c r="D55" s="219"/>
      <c r="E55" s="220"/>
      <c r="F55" s="225"/>
      <c r="G55" s="226"/>
      <c r="H55" s="83"/>
      <c r="I55" s="203" t="str">
        <f t="shared" si="11"/>
        <v/>
      </c>
      <c r="J55" s="239" t="str">
        <f t="shared" si="12"/>
        <v/>
      </c>
      <c r="K55" s="78"/>
      <c r="L55" s="239" t="str">
        <f t="shared" si="13"/>
        <v/>
      </c>
      <c r="M55" s="93"/>
      <c r="N55" s="93"/>
      <c r="O55" s="90"/>
      <c r="P55" s="70"/>
      <c r="Q55" s="71"/>
      <c r="R55" s="70"/>
      <c r="S55" s="72"/>
      <c r="T55" s="70"/>
      <c r="U55" s="72"/>
      <c r="V55" s="206" t="str">
        <f t="shared" si="16"/>
        <v/>
      </c>
      <c r="W55" s="255"/>
      <c r="X55" s="31"/>
      <c r="Y55" s="90"/>
      <c r="Z55" s="70"/>
      <c r="AA55" s="71"/>
      <c r="AB55" s="73"/>
      <c r="AC55" s="72"/>
      <c r="AD55" s="74"/>
      <c r="AE55" s="72"/>
      <c r="AF55" s="206" t="str">
        <f t="shared" si="17"/>
        <v/>
      </c>
      <c r="AG55" s="206"/>
      <c r="AH55" s="95"/>
      <c r="AI55" s="19" t="str">
        <f t="shared" si="14"/>
        <v>-</v>
      </c>
      <c r="AJ55" s="234"/>
      <c r="AK55" s="22"/>
      <c r="AL55" s="93"/>
      <c r="AM55" s="90"/>
      <c r="AN55" s="70"/>
      <c r="AO55" s="71"/>
      <c r="AP55" s="73"/>
      <c r="AQ55" s="72"/>
      <c r="AR55" s="74"/>
      <c r="AS55" s="72"/>
      <c r="AT55" s="206" t="str">
        <f t="shared" si="18"/>
        <v/>
      </c>
      <c r="AU55" s="255"/>
      <c r="AV55" s="31"/>
      <c r="AW55" s="90"/>
      <c r="AX55" s="70"/>
      <c r="AY55" s="71"/>
      <c r="AZ55" s="73"/>
      <c r="BA55" s="72"/>
      <c r="BB55" s="74"/>
      <c r="BC55" s="72"/>
      <c r="BD55" s="205" t="str">
        <f t="shared" si="19"/>
        <v/>
      </c>
      <c r="BE55" s="206"/>
      <c r="BF55" s="95"/>
      <c r="BG55" s="19" t="str">
        <f t="shared" si="15"/>
        <v>-</v>
      </c>
      <c r="BH55" s="22"/>
      <c r="BI55" s="149"/>
      <c r="BJ55" s="34" t="str">
        <f t="shared" si="20"/>
        <v/>
      </c>
      <c r="BK55" s="53" t="str">
        <f>IFERROR(VLOOKUP($BJ55,クラス・種目リスト!$A$66:$E$81,3,FALSE),"-")</f>
        <v>-</v>
      </c>
      <c r="BL55" s="53" t="str">
        <f>IFERROR(VLOOKUP($BJ55,クラス・種目リスト!$A$66:$E$81,4,FALSE),"-")</f>
        <v>-</v>
      </c>
      <c r="BM55" s="53" t="str">
        <f>IFERROR(VLOOKUP($BJ55,クラス・種目リスト!$A$66:$E$81,5,FALSE),"-")</f>
        <v>-</v>
      </c>
      <c r="BN55" s="41"/>
      <c r="BO55" s="18" t="str">
        <f>IFERROR(VLOOKUP($N55,クラス・種目リスト!$A$2:$AF$48,3,FALSE),"-")</f>
        <v>-</v>
      </c>
      <c r="BP55" s="18" t="str">
        <f>IFERROR(VLOOKUP($N55,クラス・種目リスト!$A$2:$AF$48,4,FALSE),"-")</f>
        <v>-</v>
      </c>
      <c r="BQ55" s="18" t="str">
        <f>IFERROR(VLOOKUP($N55,クラス・種目リスト!$A$2:$AF$48,5,FALSE),"-")</f>
        <v>-</v>
      </c>
      <c r="BR55" s="18" t="str">
        <f>IFERROR(VLOOKUP($N55,クラス・種目リスト!$A$2:$AF$48,6,FALSE),"-")</f>
        <v>-</v>
      </c>
      <c r="BS55" s="18" t="str">
        <f>IFERROR(VLOOKUP($N55,クラス・種目リスト!$A$2:$AF$48,7,FALSE),"-")</f>
        <v>-</v>
      </c>
      <c r="BT55" s="18" t="str">
        <f>IFERROR(VLOOKUP($N55,クラス・種目リスト!$A$2:$AF$48,8,FALSE),"-")</f>
        <v>-</v>
      </c>
      <c r="BU55" s="18" t="str">
        <f>IFERROR(VLOOKUP($N55,クラス・種目リスト!$A$2:$AF$48,9,FALSE),"-")</f>
        <v>-</v>
      </c>
      <c r="BV55" s="18" t="str">
        <f>IFERROR(VLOOKUP($N55,クラス・種目リスト!$A$2:$AF$48,10,FALSE),"-")</f>
        <v>-</v>
      </c>
      <c r="BW55" s="18" t="str">
        <f>IFERROR(VLOOKUP($N55,クラス・種目リスト!$A$2:$AF$48,11,FALSE),"-")</f>
        <v>-</v>
      </c>
      <c r="BX55" s="18" t="str">
        <f>IFERROR(VLOOKUP($N55,クラス・種目リスト!$A$2:$AF$48,12,FALSE),"-")</f>
        <v>-</v>
      </c>
      <c r="BY55" s="18" t="str">
        <f>IFERROR(VLOOKUP($N55,クラス・種目リスト!$A$2:$AF$48,13,FALSE),"-")</f>
        <v>-</v>
      </c>
      <c r="BZ55" s="18" t="str">
        <f>IFERROR(VLOOKUP($N55,クラス・種目リスト!$A$2:$AF$48,14,FALSE),"-")</f>
        <v>-</v>
      </c>
      <c r="CA55" s="18" t="str">
        <f>IFERROR(VLOOKUP($N55,クラス・種目リスト!$A$2:$AF$48,15,FALSE),"-")</f>
        <v>-</v>
      </c>
      <c r="CB55" s="18" t="str">
        <f>IFERROR(VLOOKUP($N55,クラス・種目リスト!$A$2:$AF$48,16,FALSE),"-")</f>
        <v>-</v>
      </c>
      <c r="CC55" s="18" t="str">
        <f>IFERROR(VLOOKUP($N55,クラス・種目リスト!$A$2:$AF$48,17,FALSE),"-")</f>
        <v>-</v>
      </c>
      <c r="CD55" s="18"/>
      <c r="CE55" s="18"/>
      <c r="CF55" s="18"/>
      <c r="CG55" s="18"/>
      <c r="CH55" s="18"/>
      <c r="CI55" s="18" t="str">
        <f>IFERROR(VLOOKUP($X55,クラス・種目リスト!$A$2:$AF$48,3,FALSE),"-")</f>
        <v>-</v>
      </c>
      <c r="CJ55" s="18" t="str">
        <f>IFERROR(VLOOKUP($X55,クラス・種目リスト!$A$2:$AF$48,4,FALSE),"-")</f>
        <v>-</v>
      </c>
      <c r="CK55" s="18" t="str">
        <f>IFERROR(VLOOKUP($X55,クラス・種目リスト!$A$2:$AF$48,5,FALSE),"-")</f>
        <v>-</v>
      </c>
      <c r="CL55" s="18" t="str">
        <f>IFERROR(VLOOKUP($X55,クラス・種目リスト!$A$2:$AF$48,6,FALSE),"-")</f>
        <v>-</v>
      </c>
      <c r="CM55" s="18" t="str">
        <f>IFERROR(VLOOKUP($X55,クラス・種目リスト!$A$2:$AF$48,7,FALSE),"-")</f>
        <v>-</v>
      </c>
      <c r="CN55" s="18" t="str">
        <f>IFERROR(VLOOKUP($X55,クラス・種目リスト!$A$2:$AF$48,8,FALSE),"-")</f>
        <v>-</v>
      </c>
      <c r="CO55" s="18" t="str">
        <f>IFERROR(VLOOKUP($X55,クラス・種目リスト!$A$2:$AF$48,9,FALSE),"-")</f>
        <v>-</v>
      </c>
      <c r="CP55" s="18" t="str">
        <f>IFERROR(VLOOKUP($X55,クラス・種目リスト!$A$2:$AF$48,10,FALSE),"-")</f>
        <v>-</v>
      </c>
      <c r="CQ55" s="18" t="str">
        <f>IFERROR(VLOOKUP($X55,クラス・種目リスト!$A$2:$AF$48,11,FALSE),"-")</f>
        <v>-</v>
      </c>
      <c r="CR55" s="18" t="str">
        <f>IFERROR(VLOOKUP($X55,クラス・種目リスト!$A$2:$AF$48,12,FALSE),"-")</f>
        <v>-</v>
      </c>
      <c r="CS55" s="18" t="str">
        <f>IFERROR(VLOOKUP($X55,クラス・種目リスト!$A$2:$AF$48,13,FALSE),"-")</f>
        <v>-</v>
      </c>
      <c r="CT55" s="18" t="str">
        <f>IFERROR(VLOOKUP($X55,クラス・種目リスト!$A$2:$AF$48,14,FALSE),"-")</f>
        <v>-</v>
      </c>
      <c r="CU55" s="18" t="str">
        <f>IFERROR(VLOOKUP($X55,クラス・種目リスト!$A$2:$AF$48,15,FALSE),"-")</f>
        <v>-</v>
      </c>
      <c r="CV55" s="18" t="str">
        <f>IFERROR(VLOOKUP($X55,クラス・種目リスト!$A$2:$AF$48,16,FALSE),"-")</f>
        <v>-</v>
      </c>
      <c r="CW55" s="18" t="str">
        <f>IFERROR(VLOOKUP($X55,クラス・種目リスト!$A$2:$AF$48,17,FALSE),"-")</f>
        <v>-</v>
      </c>
      <c r="CX55" s="18"/>
      <c r="CY55" s="18"/>
      <c r="CZ55" s="18"/>
      <c r="DA55" s="18"/>
      <c r="DB55" s="18"/>
      <c r="DC55" s="18" t="str">
        <f>IFERROR(VLOOKUP($AL55,クラス・種目リスト!$A$2:$AF$48,18,FALSE),"-")</f>
        <v>-</v>
      </c>
      <c r="DD55" s="18" t="str">
        <f>IFERROR(VLOOKUP($AL55,クラス・種目リスト!$A$2:$AF$48,19,FALSE),"-")</f>
        <v>-</v>
      </c>
      <c r="DE55" s="18" t="str">
        <f>IFERROR(VLOOKUP($AL55,クラス・種目リスト!$A$2:$AF$48,20,FALSE),"-")</f>
        <v>-</v>
      </c>
      <c r="DF55" s="18" t="str">
        <f>IFERROR(VLOOKUP($AL55,クラス・種目リスト!$A$2:$AF$48,21,FALSE),"-")</f>
        <v>-</v>
      </c>
      <c r="DG55" s="18" t="str">
        <f>IFERROR(VLOOKUP($AL55,クラス・種目リスト!$A$2:$AF$48,22,FALSE),"-")</f>
        <v>-</v>
      </c>
      <c r="DH55" s="18" t="str">
        <f>IFERROR(VLOOKUP($AL55,クラス・種目リスト!$A$2:$AF$48,23,FALSE),"-")</f>
        <v>-</v>
      </c>
      <c r="DI55" s="18" t="str">
        <f>IFERROR(VLOOKUP($AL55,クラス・種目リスト!$A$2:$AF$48,24,FALSE),"-")</f>
        <v>-</v>
      </c>
      <c r="DJ55" s="18" t="str">
        <f>IFERROR(VLOOKUP($AL55,クラス・種目リスト!$A$2:$AF$48,25,FALSE),"-")</f>
        <v>-</v>
      </c>
      <c r="DK55" s="18" t="str">
        <f>IFERROR(VLOOKUP($AL55,クラス・種目リスト!$A$2:$AF$48,26,FALSE),"-")</f>
        <v>-</v>
      </c>
      <c r="DL55" s="18" t="str">
        <f>IFERROR(VLOOKUP($AL55,クラス・種目リスト!$A$2:$AF$48,27,FALSE),"-")</f>
        <v>-</v>
      </c>
      <c r="DM55" s="18" t="str">
        <f>IFERROR(VLOOKUP($AL55,クラス・種目リスト!$A$2:$AF$48,28,FALSE),"-")</f>
        <v>-</v>
      </c>
      <c r="DN55" s="18" t="str">
        <f>IFERROR(VLOOKUP($AL55,クラス・種目リスト!$A$2:$AF$48,29,FALSE),"-")</f>
        <v>-</v>
      </c>
      <c r="DO55" s="18" t="str">
        <f>IFERROR(VLOOKUP($AL55,クラス・種目リスト!$A$2:$AF$48,30,FALSE),"-")</f>
        <v>-</v>
      </c>
      <c r="DP55" s="18" t="str">
        <f>IFERROR(VLOOKUP($AL55,クラス・種目リスト!$A$2:$AF$48,31,FALSE),"-")</f>
        <v>-</v>
      </c>
      <c r="DQ55" s="18" t="str">
        <f>IFERROR(VLOOKUP($AL55,クラス・種目リスト!$A$2:$AF$48,32,FALSE),"-")</f>
        <v>-</v>
      </c>
      <c r="DW55" s="18" t="str">
        <f>IFERROR(VLOOKUP($AV55,クラス・種目リスト!$A$2:$AF$48,18,FALSE),"-")</f>
        <v>-</v>
      </c>
      <c r="DX55" s="18" t="str">
        <f>IFERROR(VLOOKUP($AV55,クラス・種目リスト!$A$2:$AF$48,19,FALSE),"-")</f>
        <v>-</v>
      </c>
      <c r="DY55" s="18" t="str">
        <f>IFERROR(VLOOKUP($AV55,クラス・種目リスト!$A$2:$AF$48,20,FALSE),"-")</f>
        <v>-</v>
      </c>
      <c r="DZ55" s="18" t="str">
        <f>IFERROR(VLOOKUP($AV55,クラス・種目リスト!$A$2:$AF$48,21,FALSE),"-")</f>
        <v>-</v>
      </c>
      <c r="EA55" s="18" t="str">
        <f>IFERROR(VLOOKUP($AV55,クラス・種目リスト!$A$2:$AF$48,22,FALSE),"-")</f>
        <v>-</v>
      </c>
      <c r="EB55" s="18" t="str">
        <f>IFERROR(VLOOKUP($AV55,クラス・種目リスト!$A$2:$AF$48,23,FALSE),"-")</f>
        <v>-</v>
      </c>
      <c r="EC55" s="18" t="str">
        <f>IFERROR(VLOOKUP($AV55,クラス・種目リスト!$A$2:$AF$48,24,FALSE),"-")</f>
        <v>-</v>
      </c>
      <c r="ED55" s="18" t="str">
        <f>IFERROR(VLOOKUP($AV55,クラス・種目リスト!$A$2:$AF$48,25,FALSE),"-")</f>
        <v>-</v>
      </c>
      <c r="EE55" s="18" t="str">
        <f>IFERROR(VLOOKUP($AV55,クラス・種目リスト!$A$2:$AF$48,26,FALSE),"-")</f>
        <v>-</v>
      </c>
      <c r="EF55" s="18" t="str">
        <f>IFERROR(VLOOKUP($AV55,クラス・種目リスト!$A$2:$AF$48,27,FALSE),"-")</f>
        <v>-</v>
      </c>
      <c r="EG55" s="18" t="str">
        <f>IFERROR(VLOOKUP($AV55,クラス・種目リスト!$A$2:$AF$48,28,FALSE),"-")</f>
        <v>-</v>
      </c>
      <c r="EH55" s="18" t="str">
        <f>IFERROR(VLOOKUP($AV55,クラス・種目リスト!$A$2:$AF$48,29,FALSE),"-")</f>
        <v>-</v>
      </c>
      <c r="EI55" s="18" t="str">
        <f>IFERROR(VLOOKUP($AV55,クラス・種目リスト!$A$2:$AF$48,30,FALSE),"-")</f>
        <v>-</v>
      </c>
      <c r="EJ55" s="18" t="str">
        <f>IFERROR(VLOOKUP($AV55,クラス・種目リスト!$A$2:$AF$48,31,FALSE),"-")</f>
        <v>-</v>
      </c>
      <c r="EK55" s="18" t="str">
        <f>IFERROR(VLOOKUP($AV55,クラス・種目リスト!$A$2:$AF$48,32,FALSE),"-")</f>
        <v>-</v>
      </c>
      <c r="EL55" s="18"/>
      <c r="EM55" s="18"/>
      <c r="EN55" s="18"/>
      <c r="EO55" s="18"/>
      <c r="EP55" s="18"/>
      <c r="ER55" s="3">
        <f ca="1">IF(INDIRECT("O55")="-",0,COUNTA(INDIRECT("O55")))+IF(INDIRECT("Y55")="-",0,COUNTA(INDIRECT("Y55")))+IF(INDIRECT("AM55")="-",0,COUNTA(INDIRECT("AM55")))+IF(INDIRECT("AW55")="-",0,COUNTA(INDIRECT("AW55")))</f>
        <v>0</v>
      </c>
    </row>
    <row r="56" spans="1:148" ht="19.5" customHeight="1" x14ac:dyDescent="0.15">
      <c r="A56" s="211"/>
      <c r="B56" s="238" t="str">
        <f t="shared" si="10"/>
        <v/>
      </c>
      <c r="C56" s="218"/>
      <c r="D56" s="223"/>
      <c r="E56" s="224"/>
      <c r="F56" s="225"/>
      <c r="G56" s="226"/>
      <c r="H56" s="83"/>
      <c r="I56" s="203" t="str">
        <f t="shared" si="11"/>
        <v/>
      </c>
      <c r="J56" s="239" t="str">
        <f t="shared" si="12"/>
        <v/>
      </c>
      <c r="K56" s="78"/>
      <c r="L56" s="239" t="str">
        <f t="shared" si="13"/>
        <v/>
      </c>
      <c r="M56" s="93"/>
      <c r="N56" s="93"/>
      <c r="O56" s="90"/>
      <c r="P56" s="70"/>
      <c r="Q56" s="71"/>
      <c r="R56" s="70"/>
      <c r="S56" s="72"/>
      <c r="T56" s="70"/>
      <c r="U56" s="72"/>
      <c r="V56" s="206" t="str">
        <f t="shared" si="16"/>
        <v/>
      </c>
      <c r="W56" s="255"/>
      <c r="X56" s="31"/>
      <c r="Y56" s="90"/>
      <c r="Z56" s="70"/>
      <c r="AA56" s="71"/>
      <c r="AB56" s="73"/>
      <c r="AC56" s="72"/>
      <c r="AD56" s="74"/>
      <c r="AE56" s="72"/>
      <c r="AF56" s="206" t="str">
        <f t="shared" si="17"/>
        <v/>
      </c>
      <c r="AG56" s="206"/>
      <c r="AH56" s="95"/>
      <c r="AI56" s="19" t="str">
        <f t="shared" si="14"/>
        <v>-</v>
      </c>
      <c r="AJ56" s="234"/>
      <c r="AK56" s="22"/>
      <c r="AL56" s="93"/>
      <c r="AM56" s="90"/>
      <c r="AN56" s="70"/>
      <c r="AO56" s="71"/>
      <c r="AP56" s="73"/>
      <c r="AQ56" s="72"/>
      <c r="AR56" s="74"/>
      <c r="AS56" s="72"/>
      <c r="AT56" s="206" t="str">
        <f t="shared" si="18"/>
        <v/>
      </c>
      <c r="AU56" s="255"/>
      <c r="AV56" s="31"/>
      <c r="AW56" s="90"/>
      <c r="AX56" s="70"/>
      <c r="AY56" s="71"/>
      <c r="AZ56" s="73"/>
      <c r="BA56" s="72"/>
      <c r="BB56" s="74"/>
      <c r="BC56" s="72"/>
      <c r="BD56" s="205" t="str">
        <f t="shared" si="19"/>
        <v/>
      </c>
      <c r="BE56" s="206"/>
      <c r="BF56" s="95"/>
      <c r="BG56" s="19" t="str">
        <f t="shared" si="15"/>
        <v>-</v>
      </c>
      <c r="BH56" s="22"/>
      <c r="BI56" s="149"/>
      <c r="BJ56" s="34" t="str">
        <f t="shared" si="20"/>
        <v/>
      </c>
      <c r="BK56" s="53" t="str">
        <f>IFERROR(VLOOKUP($BJ56,クラス・種目リスト!$A$66:$E$81,3,FALSE),"-")</f>
        <v>-</v>
      </c>
      <c r="BL56" s="53" t="str">
        <f>IFERROR(VLOOKUP($BJ56,クラス・種目リスト!$A$66:$E$81,4,FALSE),"-")</f>
        <v>-</v>
      </c>
      <c r="BM56" s="53" t="str">
        <f>IFERROR(VLOOKUP($BJ56,クラス・種目リスト!$A$66:$E$81,5,FALSE),"-")</f>
        <v>-</v>
      </c>
      <c r="BN56" s="41"/>
      <c r="BO56" s="18" t="str">
        <f>IFERROR(VLOOKUP($N56,クラス・種目リスト!$A$2:$AF$48,3,FALSE),"-")</f>
        <v>-</v>
      </c>
      <c r="BP56" s="18" t="str">
        <f>IFERROR(VLOOKUP($N56,クラス・種目リスト!$A$2:$AF$48,4,FALSE),"-")</f>
        <v>-</v>
      </c>
      <c r="BQ56" s="18" t="str">
        <f>IFERROR(VLOOKUP($N56,クラス・種目リスト!$A$2:$AF$48,5,FALSE),"-")</f>
        <v>-</v>
      </c>
      <c r="BR56" s="18" t="str">
        <f>IFERROR(VLOOKUP($N56,クラス・種目リスト!$A$2:$AF$48,6,FALSE),"-")</f>
        <v>-</v>
      </c>
      <c r="BS56" s="18" t="str">
        <f>IFERROR(VLOOKUP($N56,クラス・種目リスト!$A$2:$AF$48,7,FALSE),"-")</f>
        <v>-</v>
      </c>
      <c r="BT56" s="18" t="str">
        <f>IFERROR(VLOOKUP($N56,クラス・種目リスト!$A$2:$AF$48,8,FALSE),"-")</f>
        <v>-</v>
      </c>
      <c r="BU56" s="18" t="str">
        <f>IFERROR(VLOOKUP($N56,クラス・種目リスト!$A$2:$AF$48,9,FALSE),"-")</f>
        <v>-</v>
      </c>
      <c r="BV56" s="18" t="str">
        <f>IFERROR(VLOOKUP($N56,クラス・種目リスト!$A$2:$AF$48,10,FALSE),"-")</f>
        <v>-</v>
      </c>
      <c r="BW56" s="18" t="str">
        <f>IFERROR(VLOOKUP($N56,クラス・種目リスト!$A$2:$AF$48,11,FALSE),"-")</f>
        <v>-</v>
      </c>
      <c r="BX56" s="18" t="str">
        <f>IFERROR(VLOOKUP($N56,クラス・種目リスト!$A$2:$AF$48,12,FALSE),"-")</f>
        <v>-</v>
      </c>
      <c r="BY56" s="18" t="str">
        <f>IFERROR(VLOOKUP($N56,クラス・種目リスト!$A$2:$AF$48,13,FALSE),"-")</f>
        <v>-</v>
      </c>
      <c r="BZ56" s="18" t="str">
        <f>IFERROR(VLOOKUP($N56,クラス・種目リスト!$A$2:$AF$48,14,FALSE),"-")</f>
        <v>-</v>
      </c>
      <c r="CA56" s="18" t="str">
        <f>IFERROR(VLOOKUP($N56,クラス・種目リスト!$A$2:$AF$48,15,FALSE),"-")</f>
        <v>-</v>
      </c>
      <c r="CB56" s="18" t="str">
        <f>IFERROR(VLOOKUP($N56,クラス・種目リスト!$A$2:$AF$48,16,FALSE),"-")</f>
        <v>-</v>
      </c>
      <c r="CC56" s="18" t="str">
        <f>IFERROR(VLOOKUP($N56,クラス・種目リスト!$A$2:$AF$48,17,FALSE),"-")</f>
        <v>-</v>
      </c>
      <c r="CD56" s="18"/>
      <c r="CE56" s="18"/>
      <c r="CF56" s="18"/>
      <c r="CG56" s="18"/>
      <c r="CH56" s="18"/>
      <c r="CI56" s="18" t="str">
        <f>IFERROR(VLOOKUP($X56,クラス・種目リスト!$A$2:$AF$48,3,FALSE),"-")</f>
        <v>-</v>
      </c>
      <c r="CJ56" s="18" t="str">
        <f>IFERROR(VLOOKUP($X56,クラス・種目リスト!$A$2:$AF$48,4,FALSE),"-")</f>
        <v>-</v>
      </c>
      <c r="CK56" s="18" t="str">
        <f>IFERROR(VLOOKUP($X56,クラス・種目リスト!$A$2:$AF$48,5,FALSE),"-")</f>
        <v>-</v>
      </c>
      <c r="CL56" s="18" t="str">
        <f>IFERROR(VLOOKUP($X56,クラス・種目リスト!$A$2:$AF$48,6,FALSE),"-")</f>
        <v>-</v>
      </c>
      <c r="CM56" s="18" t="str">
        <f>IFERROR(VLOOKUP($X56,クラス・種目リスト!$A$2:$AF$48,7,FALSE),"-")</f>
        <v>-</v>
      </c>
      <c r="CN56" s="18" t="str">
        <f>IFERROR(VLOOKUP($X56,クラス・種目リスト!$A$2:$AF$48,8,FALSE),"-")</f>
        <v>-</v>
      </c>
      <c r="CO56" s="18" t="str">
        <f>IFERROR(VLOOKUP($X56,クラス・種目リスト!$A$2:$AF$48,9,FALSE),"-")</f>
        <v>-</v>
      </c>
      <c r="CP56" s="18" t="str">
        <f>IFERROR(VLOOKUP($X56,クラス・種目リスト!$A$2:$AF$48,10,FALSE),"-")</f>
        <v>-</v>
      </c>
      <c r="CQ56" s="18" t="str">
        <f>IFERROR(VLOOKUP($X56,クラス・種目リスト!$A$2:$AF$48,11,FALSE),"-")</f>
        <v>-</v>
      </c>
      <c r="CR56" s="18" t="str">
        <f>IFERROR(VLOOKUP($X56,クラス・種目リスト!$A$2:$AF$48,12,FALSE),"-")</f>
        <v>-</v>
      </c>
      <c r="CS56" s="18" t="str">
        <f>IFERROR(VLOOKUP($X56,クラス・種目リスト!$A$2:$AF$48,13,FALSE),"-")</f>
        <v>-</v>
      </c>
      <c r="CT56" s="18" t="str">
        <f>IFERROR(VLOOKUP($X56,クラス・種目リスト!$A$2:$AF$48,14,FALSE),"-")</f>
        <v>-</v>
      </c>
      <c r="CU56" s="18" t="str">
        <f>IFERROR(VLOOKUP($X56,クラス・種目リスト!$A$2:$AF$48,15,FALSE),"-")</f>
        <v>-</v>
      </c>
      <c r="CV56" s="18" t="str">
        <f>IFERROR(VLOOKUP($X56,クラス・種目リスト!$A$2:$AF$48,16,FALSE),"-")</f>
        <v>-</v>
      </c>
      <c r="CW56" s="18" t="str">
        <f>IFERROR(VLOOKUP($X56,クラス・種目リスト!$A$2:$AF$48,17,FALSE),"-")</f>
        <v>-</v>
      </c>
      <c r="CX56" s="18"/>
      <c r="CY56" s="18"/>
      <c r="CZ56" s="18"/>
      <c r="DA56" s="18"/>
      <c r="DB56" s="18"/>
      <c r="DC56" s="18" t="str">
        <f>IFERROR(VLOOKUP($AL56,クラス・種目リスト!$A$2:$AF$48,18,FALSE),"-")</f>
        <v>-</v>
      </c>
      <c r="DD56" s="18" t="str">
        <f>IFERROR(VLOOKUP($AL56,クラス・種目リスト!$A$2:$AF$48,19,FALSE),"-")</f>
        <v>-</v>
      </c>
      <c r="DE56" s="18" t="str">
        <f>IFERROR(VLOOKUP($AL56,クラス・種目リスト!$A$2:$AF$48,20,FALSE),"-")</f>
        <v>-</v>
      </c>
      <c r="DF56" s="18" t="str">
        <f>IFERROR(VLOOKUP($AL56,クラス・種目リスト!$A$2:$AF$48,21,FALSE),"-")</f>
        <v>-</v>
      </c>
      <c r="DG56" s="18" t="str">
        <f>IFERROR(VLOOKUP($AL56,クラス・種目リスト!$A$2:$AF$48,22,FALSE),"-")</f>
        <v>-</v>
      </c>
      <c r="DH56" s="18" t="str">
        <f>IFERROR(VLOOKUP($AL56,クラス・種目リスト!$A$2:$AF$48,23,FALSE),"-")</f>
        <v>-</v>
      </c>
      <c r="DI56" s="18" t="str">
        <f>IFERROR(VLOOKUP($AL56,クラス・種目リスト!$A$2:$AF$48,24,FALSE),"-")</f>
        <v>-</v>
      </c>
      <c r="DJ56" s="18" t="str">
        <f>IFERROR(VLOOKUP($AL56,クラス・種目リスト!$A$2:$AF$48,25,FALSE),"-")</f>
        <v>-</v>
      </c>
      <c r="DK56" s="18" t="str">
        <f>IFERROR(VLOOKUP($AL56,クラス・種目リスト!$A$2:$AF$48,26,FALSE),"-")</f>
        <v>-</v>
      </c>
      <c r="DL56" s="18" t="str">
        <f>IFERROR(VLOOKUP($AL56,クラス・種目リスト!$A$2:$AF$48,27,FALSE),"-")</f>
        <v>-</v>
      </c>
      <c r="DM56" s="18" t="str">
        <f>IFERROR(VLOOKUP($AL56,クラス・種目リスト!$A$2:$AF$48,28,FALSE),"-")</f>
        <v>-</v>
      </c>
      <c r="DN56" s="18" t="str">
        <f>IFERROR(VLOOKUP($AL56,クラス・種目リスト!$A$2:$AF$48,29,FALSE),"-")</f>
        <v>-</v>
      </c>
      <c r="DO56" s="18" t="str">
        <f>IFERROR(VLOOKUP($AL56,クラス・種目リスト!$A$2:$AF$48,30,FALSE),"-")</f>
        <v>-</v>
      </c>
      <c r="DP56" s="18" t="str">
        <f>IFERROR(VLOOKUP($AL56,クラス・種目リスト!$A$2:$AF$48,31,FALSE),"-")</f>
        <v>-</v>
      </c>
      <c r="DQ56" s="18" t="str">
        <f>IFERROR(VLOOKUP($AL56,クラス・種目リスト!$A$2:$AF$48,32,FALSE),"-")</f>
        <v>-</v>
      </c>
      <c r="DW56" s="18" t="str">
        <f>IFERROR(VLOOKUP($AV56,クラス・種目リスト!$A$2:$AF$48,18,FALSE),"-")</f>
        <v>-</v>
      </c>
      <c r="DX56" s="18" t="str">
        <f>IFERROR(VLOOKUP($AV56,クラス・種目リスト!$A$2:$AF$48,19,FALSE),"-")</f>
        <v>-</v>
      </c>
      <c r="DY56" s="18" t="str">
        <f>IFERROR(VLOOKUP($AV56,クラス・種目リスト!$A$2:$AF$48,20,FALSE),"-")</f>
        <v>-</v>
      </c>
      <c r="DZ56" s="18" t="str">
        <f>IFERROR(VLOOKUP($AV56,クラス・種目リスト!$A$2:$AF$48,21,FALSE),"-")</f>
        <v>-</v>
      </c>
      <c r="EA56" s="18" t="str">
        <f>IFERROR(VLOOKUP($AV56,クラス・種目リスト!$A$2:$AF$48,22,FALSE),"-")</f>
        <v>-</v>
      </c>
      <c r="EB56" s="18" t="str">
        <f>IFERROR(VLOOKUP($AV56,クラス・種目リスト!$A$2:$AF$48,23,FALSE),"-")</f>
        <v>-</v>
      </c>
      <c r="EC56" s="18" t="str">
        <f>IFERROR(VLOOKUP($AV56,クラス・種目リスト!$A$2:$AF$48,24,FALSE),"-")</f>
        <v>-</v>
      </c>
      <c r="ED56" s="18" t="str">
        <f>IFERROR(VLOOKUP($AV56,クラス・種目リスト!$A$2:$AF$48,25,FALSE),"-")</f>
        <v>-</v>
      </c>
      <c r="EE56" s="18" t="str">
        <f>IFERROR(VLOOKUP($AV56,クラス・種目リスト!$A$2:$AF$48,26,FALSE),"-")</f>
        <v>-</v>
      </c>
      <c r="EF56" s="18" t="str">
        <f>IFERROR(VLOOKUP($AV56,クラス・種目リスト!$A$2:$AF$48,27,FALSE),"-")</f>
        <v>-</v>
      </c>
      <c r="EG56" s="18" t="str">
        <f>IFERROR(VLOOKUP($AV56,クラス・種目リスト!$A$2:$AF$48,28,FALSE),"-")</f>
        <v>-</v>
      </c>
      <c r="EH56" s="18" t="str">
        <f>IFERROR(VLOOKUP($AV56,クラス・種目リスト!$A$2:$AF$48,29,FALSE),"-")</f>
        <v>-</v>
      </c>
      <c r="EI56" s="18" t="str">
        <f>IFERROR(VLOOKUP($AV56,クラス・種目リスト!$A$2:$AF$48,30,FALSE),"-")</f>
        <v>-</v>
      </c>
      <c r="EJ56" s="18" t="str">
        <f>IFERROR(VLOOKUP($AV56,クラス・種目リスト!$A$2:$AF$48,31,FALSE),"-")</f>
        <v>-</v>
      </c>
      <c r="EK56" s="18" t="str">
        <f>IFERROR(VLOOKUP($AV56,クラス・種目リスト!$A$2:$AF$48,32,FALSE),"-")</f>
        <v>-</v>
      </c>
      <c r="EL56" s="18"/>
      <c r="EM56" s="18"/>
      <c r="EN56" s="18"/>
      <c r="EO56" s="18"/>
      <c r="EP56" s="18"/>
      <c r="ER56" s="3">
        <f ca="1">IF(INDIRECT("O56")="-",0,COUNTA(INDIRECT("O56")))+IF(INDIRECT("Y56")="-",0,COUNTA(INDIRECT("Y56")))+IF(INDIRECT("AM56")="-",0,COUNTA(INDIRECT("AM56")))+IF(INDIRECT("AW56")="-",0,COUNTA(INDIRECT("AW56")))</f>
        <v>0</v>
      </c>
    </row>
    <row r="57" spans="1:148" ht="19.5" customHeight="1" x14ac:dyDescent="0.15">
      <c r="A57" s="211"/>
      <c r="B57" s="238" t="str">
        <f t="shared" si="10"/>
        <v/>
      </c>
      <c r="C57" s="218"/>
      <c r="D57" s="219"/>
      <c r="E57" s="220"/>
      <c r="F57" s="225"/>
      <c r="G57" s="226"/>
      <c r="H57" s="83"/>
      <c r="I57" s="203" t="str">
        <f t="shared" si="11"/>
        <v/>
      </c>
      <c r="J57" s="239" t="str">
        <f t="shared" si="12"/>
        <v/>
      </c>
      <c r="K57" s="78"/>
      <c r="L57" s="239" t="str">
        <f t="shared" si="13"/>
        <v/>
      </c>
      <c r="M57" s="93"/>
      <c r="N57" s="93"/>
      <c r="O57" s="90"/>
      <c r="P57" s="70"/>
      <c r="Q57" s="71"/>
      <c r="R57" s="70"/>
      <c r="S57" s="72"/>
      <c r="T57" s="70"/>
      <c r="U57" s="72"/>
      <c r="V57" s="206" t="str">
        <f t="shared" si="16"/>
        <v/>
      </c>
      <c r="W57" s="255"/>
      <c r="X57" s="31"/>
      <c r="Y57" s="90"/>
      <c r="Z57" s="70"/>
      <c r="AA57" s="71"/>
      <c r="AB57" s="73"/>
      <c r="AC57" s="72"/>
      <c r="AD57" s="74"/>
      <c r="AE57" s="72"/>
      <c r="AF57" s="206" t="str">
        <f t="shared" si="17"/>
        <v/>
      </c>
      <c r="AG57" s="206"/>
      <c r="AH57" s="95"/>
      <c r="AI57" s="19" t="str">
        <f t="shared" si="14"/>
        <v>-</v>
      </c>
      <c r="AJ57" s="234"/>
      <c r="AK57" s="22"/>
      <c r="AL57" s="93"/>
      <c r="AM57" s="90"/>
      <c r="AN57" s="70"/>
      <c r="AO57" s="71"/>
      <c r="AP57" s="73"/>
      <c r="AQ57" s="72"/>
      <c r="AR57" s="74"/>
      <c r="AS57" s="72"/>
      <c r="AT57" s="206" t="str">
        <f t="shared" si="18"/>
        <v/>
      </c>
      <c r="AU57" s="255"/>
      <c r="AV57" s="31"/>
      <c r="AW57" s="90"/>
      <c r="AX57" s="70"/>
      <c r="AY57" s="71"/>
      <c r="AZ57" s="73"/>
      <c r="BA57" s="72"/>
      <c r="BB57" s="74"/>
      <c r="BC57" s="72"/>
      <c r="BD57" s="205" t="str">
        <f t="shared" si="19"/>
        <v/>
      </c>
      <c r="BE57" s="206"/>
      <c r="BF57" s="95"/>
      <c r="BG57" s="19" t="str">
        <f t="shared" si="15"/>
        <v>-</v>
      </c>
      <c r="BH57" s="22"/>
      <c r="BI57" s="150"/>
      <c r="BJ57" s="34" t="str">
        <f t="shared" si="20"/>
        <v/>
      </c>
      <c r="BK57" s="53" t="str">
        <f>IFERROR(VLOOKUP($BJ57,クラス・種目リスト!$A$66:$E$81,3,FALSE),"-")</f>
        <v>-</v>
      </c>
      <c r="BL57" s="53" t="str">
        <f>IFERROR(VLOOKUP($BJ57,クラス・種目リスト!$A$66:$E$81,4,FALSE),"-")</f>
        <v>-</v>
      </c>
      <c r="BM57" s="53" t="str">
        <f>IFERROR(VLOOKUP($BJ57,クラス・種目リスト!$A$66:$E$81,5,FALSE),"-")</f>
        <v>-</v>
      </c>
      <c r="BN57" s="41"/>
      <c r="BO57" s="18" t="str">
        <f>IFERROR(VLOOKUP($N57,クラス・種目リスト!$A$2:$AF$48,3,FALSE),"-")</f>
        <v>-</v>
      </c>
      <c r="BP57" s="18" t="str">
        <f>IFERROR(VLOOKUP($N57,クラス・種目リスト!$A$2:$AF$48,4,FALSE),"-")</f>
        <v>-</v>
      </c>
      <c r="BQ57" s="18" t="str">
        <f>IFERROR(VLOOKUP($N57,クラス・種目リスト!$A$2:$AF$48,5,FALSE),"-")</f>
        <v>-</v>
      </c>
      <c r="BR57" s="18" t="str">
        <f>IFERROR(VLOOKUP($N57,クラス・種目リスト!$A$2:$AF$48,6,FALSE),"-")</f>
        <v>-</v>
      </c>
      <c r="BS57" s="18" t="str">
        <f>IFERROR(VLOOKUP($N57,クラス・種目リスト!$A$2:$AF$48,7,FALSE),"-")</f>
        <v>-</v>
      </c>
      <c r="BT57" s="18" t="str">
        <f>IFERROR(VLOOKUP($N57,クラス・種目リスト!$A$2:$AF$48,8,FALSE),"-")</f>
        <v>-</v>
      </c>
      <c r="BU57" s="18" t="str">
        <f>IFERROR(VLOOKUP($N57,クラス・種目リスト!$A$2:$AF$48,9,FALSE),"-")</f>
        <v>-</v>
      </c>
      <c r="BV57" s="18" t="str">
        <f>IFERROR(VLOOKUP($N57,クラス・種目リスト!$A$2:$AF$48,10,FALSE),"-")</f>
        <v>-</v>
      </c>
      <c r="BW57" s="18" t="str">
        <f>IFERROR(VLOOKUP($N57,クラス・種目リスト!$A$2:$AF$48,11,FALSE),"-")</f>
        <v>-</v>
      </c>
      <c r="BX57" s="18" t="str">
        <f>IFERROR(VLOOKUP($N57,クラス・種目リスト!$A$2:$AF$48,12,FALSE),"-")</f>
        <v>-</v>
      </c>
      <c r="BY57" s="18" t="str">
        <f>IFERROR(VLOOKUP($N57,クラス・種目リスト!$A$2:$AF$48,13,FALSE),"-")</f>
        <v>-</v>
      </c>
      <c r="BZ57" s="18" t="str">
        <f>IFERROR(VLOOKUP($N57,クラス・種目リスト!$A$2:$AF$48,14,FALSE),"-")</f>
        <v>-</v>
      </c>
      <c r="CA57" s="18" t="str">
        <f>IFERROR(VLOOKUP($N57,クラス・種目リスト!$A$2:$AF$48,15,FALSE),"-")</f>
        <v>-</v>
      </c>
      <c r="CB57" s="18" t="str">
        <f>IFERROR(VLOOKUP($N57,クラス・種目リスト!$A$2:$AF$48,16,FALSE),"-")</f>
        <v>-</v>
      </c>
      <c r="CC57" s="18" t="str">
        <f>IFERROR(VLOOKUP($N57,クラス・種目リスト!$A$2:$AF$48,17,FALSE),"-")</f>
        <v>-</v>
      </c>
      <c r="CD57" s="18"/>
      <c r="CE57" s="18"/>
      <c r="CF57" s="18"/>
      <c r="CG57" s="18"/>
      <c r="CH57" s="18"/>
      <c r="CI57" s="18" t="str">
        <f>IFERROR(VLOOKUP($X57,クラス・種目リスト!$A$2:$AF$48,3,FALSE),"-")</f>
        <v>-</v>
      </c>
      <c r="CJ57" s="18" t="str">
        <f>IFERROR(VLOOKUP($X57,クラス・種目リスト!$A$2:$AF$48,4,FALSE),"-")</f>
        <v>-</v>
      </c>
      <c r="CK57" s="18" t="str">
        <f>IFERROR(VLOOKUP($X57,クラス・種目リスト!$A$2:$AF$48,5,FALSE),"-")</f>
        <v>-</v>
      </c>
      <c r="CL57" s="18" t="str">
        <f>IFERROR(VLOOKUP($X57,クラス・種目リスト!$A$2:$AF$48,6,FALSE),"-")</f>
        <v>-</v>
      </c>
      <c r="CM57" s="18" t="str">
        <f>IFERROR(VLOOKUP($X57,クラス・種目リスト!$A$2:$AF$48,7,FALSE),"-")</f>
        <v>-</v>
      </c>
      <c r="CN57" s="18" t="str">
        <f>IFERROR(VLOOKUP($X57,クラス・種目リスト!$A$2:$AF$48,8,FALSE),"-")</f>
        <v>-</v>
      </c>
      <c r="CO57" s="18" t="str">
        <f>IFERROR(VLOOKUP($X57,クラス・種目リスト!$A$2:$AF$48,9,FALSE),"-")</f>
        <v>-</v>
      </c>
      <c r="CP57" s="18" t="str">
        <f>IFERROR(VLOOKUP($X57,クラス・種目リスト!$A$2:$AF$48,10,FALSE),"-")</f>
        <v>-</v>
      </c>
      <c r="CQ57" s="18" t="str">
        <f>IFERROR(VLOOKUP($X57,クラス・種目リスト!$A$2:$AF$48,11,FALSE),"-")</f>
        <v>-</v>
      </c>
      <c r="CR57" s="18" t="str">
        <f>IFERROR(VLOOKUP($X57,クラス・種目リスト!$A$2:$AF$48,12,FALSE),"-")</f>
        <v>-</v>
      </c>
      <c r="CS57" s="18" t="str">
        <f>IFERROR(VLOOKUP($X57,クラス・種目リスト!$A$2:$AF$48,13,FALSE),"-")</f>
        <v>-</v>
      </c>
      <c r="CT57" s="18" t="str">
        <f>IFERROR(VLOOKUP($X57,クラス・種目リスト!$A$2:$AF$48,14,FALSE),"-")</f>
        <v>-</v>
      </c>
      <c r="CU57" s="18" t="str">
        <f>IFERROR(VLOOKUP($X57,クラス・種目リスト!$A$2:$AF$48,15,FALSE),"-")</f>
        <v>-</v>
      </c>
      <c r="CV57" s="18" t="str">
        <f>IFERROR(VLOOKUP($X57,クラス・種目リスト!$A$2:$AF$48,16,FALSE),"-")</f>
        <v>-</v>
      </c>
      <c r="CW57" s="18" t="str">
        <f>IFERROR(VLOOKUP($X57,クラス・種目リスト!$A$2:$AF$48,17,FALSE),"-")</f>
        <v>-</v>
      </c>
      <c r="CX57" s="18"/>
      <c r="CY57" s="18"/>
      <c r="CZ57" s="18"/>
      <c r="DA57" s="18"/>
      <c r="DB57" s="18"/>
      <c r="DC57" s="18" t="str">
        <f>IFERROR(VLOOKUP($AL57,クラス・種目リスト!$A$2:$AF$48,18,FALSE),"-")</f>
        <v>-</v>
      </c>
      <c r="DD57" s="18" t="str">
        <f>IFERROR(VLOOKUP($AL57,クラス・種目リスト!$A$2:$AF$48,19,FALSE),"-")</f>
        <v>-</v>
      </c>
      <c r="DE57" s="18" t="str">
        <f>IFERROR(VLOOKUP($AL57,クラス・種目リスト!$A$2:$AF$48,20,FALSE),"-")</f>
        <v>-</v>
      </c>
      <c r="DF57" s="18" t="str">
        <f>IFERROR(VLOOKUP($AL57,クラス・種目リスト!$A$2:$AF$48,21,FALSE),"-")</f>
        <v>-</v>
      </c>
      <c r="DG57" s="18" t="str">
        <f>IFERROR(VLOOKUP($AL57,クラス・種目リスト!$A$2:$AF$48,22,FALSE),"-")</f>
        <v>-</v>
      </c>
      <c r="DH57" s="18" t="str">
        <f>IFERROR(VLOOKUP($AL57,クラス・種目リスト!$A$2:$AF$48,23,FALSE),"-")</f>
        <v>-</v>
      </c>
      <c r="DI57" s="18" t="str">
        <f>IFERROR(VLOOKUP($AL57,クラス・種目リスト!$A$2:$AF$48,24,FALSE),"-")</f>
        <v>-</v>
      </c>
      <c r="DJ57" s="18" t="str">
        <f>IFERROR(VLOOKUP($AL57,クラス・種目リスト!$A$2:$AF$48,25,FALSE),"-")</f>
        <v>-</v>
      </c>
      <c r="DK57" s="18" t="str">
        <f>IFERROR(VLOOKUP($AL57,クラス・種目リスト!$A$2:$AF$48,26,FALSE),"-")</f>
        <v>-</v>
      </c>
      <c r="DL57" s="18" t="str">
        <f>IFERROR(VLOOKUP($AL57,クラス・種目リスト!$A$2:$AF$48,27,FALSE),"-")</f>
        <v>-</v>
      </c>
      <c r="DM57" s="18" t="str">
        <f>IFERROR(VLOOKUP($AL57,クラス・種目リスト!$A$2:$AF$48,28,FALSE),"-")</f>
        <v>-</v>
      </c>
      <c r="DN57" s="18" t="str">
        <f>IFERROR(VLOOKUP($AL57,クラス・種目リスト!$A$2:$AF$48,29,FALSE),"-")</f>
        <v>-</v>
      </c>
      <c r="DO57" s="18" t="str">
        <f>IFERROR(VLOOKUP($AL57,クラス・種目リスト!$A$2:$AF$48,30,FALSE),"-")</f>
        <v>-</v>
      </c>
      <c r="DP57" s="18" t="str">
        <f>IFERROR(VLOOKUP($AL57,クラス・種目リスト!$A$2:$AF$48,31,FALSE),"-")</f>
        <v>-</v>
      </c>
      <c r="DQ57" s="18" t="str">
        <f>IFERROR(VLOOKUP($AL57,クラス・種目リスト!$A$2:$AF$48,32,FALSE),"-")</f>
        <v>-</v>
      </c>
      <c r="DW57" s="18" t="str">
        <f>IFERROR(VLOOKUP($AV57,クラス・種目リスト!$A$2:$AF$48,18,FALSE),"-")</f>
        <v>-</v>
      </c>
      <c r="DX57" s="18" t="str">
        <f>IFERROR(VLOOKUP($AV57,クラス・種目リスト!$A$2:$AF$48,19,FALSE),"-")</f>
        <v>-</v>
      </c>
      <c r="DY57" s="18" t="str">
        <f>IFERROR(VLOOKUP($AV57,クラス・種目リスト!$A$2:$AF$48,20,FALSE),"-")</f>
        <v>-</v>
      </c>
      <c r="DZ57" s="18" t="str">
        <f>IFERROR(VLOOKUP($AV57,クラス・種目リスト!$A$2:$AF$48,21,FALSE),"-")</f>
        <v>-</v>
      </c>
      <c r="EA57" s="18" t="str">
        <f>IFERROR(VLOOKUP($AV57,クラス・種目リスト!$A$2:$AF$48,22,FALSE),"-")</f>
        <v>-</v>
      </c>
      <c r="EB57" s="18" t="str">
        <f>IFERROR(VLOOKUP($AV57,クラス・種目リスト!$A$2:$AF$48,23,FALSE),"-")</f>
        <v>-</v>
      </c>
      <c r="EC57" s="18" t="str">
        <f>IFERROR(VLOOKUP($AV57,クラス・種目リスト!$A$2:$AF$48,24,FALSE),"-")</f>
        <v>-</v>
      </c>
      <c r="ED57" s="18" t="str">
        <f>IFERROR(VLOOKUP($AV57,クラス・種目リスト!$A$2:$AF$48,25,FALSE),"-")</f>
        <v>-</v>
      </c>
      <c r="EE57" s="18" t="str">
        <f>IFERROR(VLOOKUP($AV57,クラス・種目リスト!$A$2:$AF$48,26,FALSE),"-")</f>
        <v>-</v>
      </c>
      <c r="EF57" s="18" t="str">
        <f>IFERROR(VLOOKUP($AV57,クラス・種目リスト!$A$2:$AF$48,27,FALSE),"-")</f>
        <v>-</v>
      </c>
      <c r="EG57" s="18" t="str">
        <f>IFERROR(VLOOKUP($AV57,クラス・種目リスト!$A$2:$AF$48,28,FALSE),"-")</f>
        <v>-</v>
      </c>
      <c r="EH57" s="18" t="str">
        <f>IFERROR(VLOOKUP($AV57,クラス・種目リスト!$A$2:$AF$48,29,FALSE),"-")</f>
        <v>-</v>
      </c>
      <c r="EI57" s="18" t="str">
        <f>IFERROR(VLOOKUP($AV57,クラス・種目リスト!$A$2:$AF$48,30,FALSE),"-")</f>
        <v>-</v>
      </c>
      <c r="EJ57" s="18" t="str">
        <f>IFERROR(VLOOKUP($AV57,クラス・種目リスト!$A$2:$AF$48,31,FALSE),"-")</f>
        <v>-</v>
      </c>
      <c r="EK57" s="18" t="str">
        <f>IFERROR(VLOOKUP($AV57,クラス・種目リスト!$A$2:$AF$48,32,FALSE),"-")</f>
        <v>-</v>
      </c>
      <c r="EL57" s="18"/>
      <c r="EM57" s="18"/>
      <c r="EN57" s="18"/>
      <c r="EO57" s="18"/>
      <c r="EP57" s="18"/>
      <c r="ER57" s="3">
        <f ca="1">IF(INDIRECT("O57")="-",0,COUNTA(INDIRECT("O57")))+IF(INDIRECT("Y57")="-",0,COUNTA(INDIRECT("Y57")))+IF(INDIRECT("AM57")="-",0,COUNTA(INDIRECT("AM57")))+IF(INDIRECT("AW57")="-",0,COUNTA(INDIRECT("AW57")))</f>
        <v>0</v>
      </c>
    </row>
    <row r="58" spans="1:148" ht="19.5" customHeight="1" x14ac:dyDescent="0.15">
      <c r="A58" s="211"/>
      <c r="B58" s="238" t="str">
        <f t="shared" si="10"/>
        <v/>
      </c>
      <c r="C58" s="218"/>
      <c r="D58" s="223"/>
      <c r="E58" s="224"/>
      <c r="F58" s="225"/>
      <c r="G58" s="226"/>
      <c r="H58" s="83"/>
      <c r="I58" s="203" t="str">
        <f t="shared" si="11"/>
        <v/>
      </c>
      <c r="J58" s="239" t="str">
        <f t="shared" si="12"/>
        <v/>
      </c>
      <c r="K58" s="78"/>
      <c r="L58" s="239" t="str">
        <f t="shared" si="13"/>
        <v/>
      </c>
      <c r="M58" s="93"/>
      <c r="N58" s="93"/>
      <c r="O58" s="90"/>
      <c r="P58" s="70"/>
      <c r="Q58" s="71"/>
      <c r="R58" s="70"/>
      <c r="S58" s="72"/>
      <c r="T58" s="70"/>
      <c r="U58" s="72"/>
      <c r="V58" s="206" t="str">
        <f t="shared" si="16"/>
        <v/>
      </c>
      <c r="W58" s="255"/>
      <c r="X58" s="31"/>
      <c r="Y58" s="90"/>
      <c r="Z58" s="70"/>
      <c r="AA58" s="71"/>
      <c r="AB58" s="73"/>
      <c r="AC58" s="72"/>
      <c r="AD58" s="74"/>
      <c r="AE58" s="72"/>
      <c r="AF58" s="206" t="str">
        <f t="shared" si="17"/>
        <v/>
      </c>
      <c r="AG58" s="206"/>
      <c r="AH58" s="95"/>
      <c r="AI58" s="19" t="str">
        <f t="shared" si="14"/>
        <v>-</v>
      </c>
      <c r="AJ58" s="234"/>
      <c r="AK58" s="22"/>
      <c r="AL58" s="93"/>
      <c r="AM58" s="90"/>
      <c r="AN58" s="70"/>
      <c r="AO58" s="71"/>
      <c r="AP58" s="73"/>
      <c r="AQ58" s="72"/>
      <c r="AR58" s="74"/>
      <c r="AS58" s="72"/>
      <c r="AT58" s="206" t="str">
        <f t="shared" si="18"/>
        <v/>
      </c>
      <c r="AU58" s="255"/>
      <c r="AV58" s="31"/>
      <c r="AW58" s="90"/>
      <c r="AX58" s="70"/>
      <c r="AY58" s="71"/>
      <c r="AZ58" s="73"/>
      <c r="BA58" s="72"/>
      <c r="BB58" s="74"/>
      <c r="BC58" s="72"/>
      <c r="BD58" s="205" t="str">
        <f t="shared" si="19"/>
        <v/>
      </c>
      <c r="BE58" s="206"/>
      <c r="BF58" s="95"/>
      <c r="BG58" s="19" t="str">
        <f t="shared" si="15"/>
        <v>-</v>
      </c>
      <c r="BH58" s="22"/>
      <c r="BI58" s="150"/>
      <c r="BJ58" s="34" t="str">
        <f t="shared" si="20"/>
        <v/>
      </c>
      <c r="BK58" s="53" t="str">
        <f>IFERROR(VLOOKUP($BJ58,クラス・種目リスト!$A$66:$E$81,3,FALSE),"-")</f>
        <v>-</v>
      </c>
      <c r="BL58" s="53" t="str">
        <f>IFERROR(VLOOKUP($BJ58,クラス・種目リスト!$A$66:$E$81,4,FALSE),"-")</f>
        <v>-</v>
      </c>
      <c r="BM58" s="53" t="str">
        <f>IFERROR(VLOOKUP($BJ58,クラス・種目リスト!$A$66:$E$81,5,FALSE),"-")</f>
        <v>-</v>
      </c>
      <c r="BN58" s="41"/>
      <c r="BO58" s="18" t="str">
        <f>IFERROR(VLOOKUP($N58,クラス・種目リスト!$A$2:$AF$48,3,FALSE),"-")</f>
        <v>-</v>
      </c>
      <c r="BP58" s="18" t="str">
        <f>IFERROR(VLOOKUP($N58,クラス・種目リスト!$A$2:$AF$48,4,FALSE),"-")</f>
        <v>-</v>
      </c>
      <c r="BQ58" s="18" t="str">
        <f>IFERROR(VLOOKUP($N58,クラス・種目リスト!$A$2:$AF$48,5,FALSE),"-")</f>
        <v>-</v>
      </c>
      <c r="BR58" s="18" t="str">
        <f>IFERROR(VLOOKUP($N58,クラス・種目リスト!$A$2:$AF$48,6,FALSE),"-")</f>
        <v>-</v>
      </c>
      <c r="BS58" s="18" t="str">
        <f>IFERROR(VLOOKUP($N58,クラス・種目リスト!$A$2:$AF$48,7,FALSE),"-")</f>
        <v>-</v>
      </c>
      <c r="BT58" s="18" t="str">
        <f>IFERROR(VLOOKUP($N58,クラス・種目リスト!$A$2:$AF$48,8,FALSE),"-")</f>
        <v>-</v>
      </c>
      <c r="BU58" s="18" t="str">
        <f>IFERROR(VLOOKUP($N58,クラス・種目リスト!$A$2:$AF$48,9,FALSE),"-")</f>
        <v>-</v>
      </c>
      <c r="BV58" s="18" t="str">
        <f>IFERROR(VLOOKUP($N58,クラス・種目リスト!$A$2:$AF$48,10,FALSE),"-")</f>
        <v>-</v>
      </c>
      <c r="BW58" s="18" t="str">
        <f>IFERROR(VLOOKUP($N58,クラス・種目リスト!$A$2:$AF$48,11,FALSE),"-")</f>
        <v>-</v>
      </c>
      <c r="BX58" s="18" t="str">
        <f>IFERROR(VLOOKUP($N58,クラス・種目リスト!$A$2:$AF$48,12,FALSE),"-")</f>
        <v>-</v>
      </c>
      <c r="BY58" s="18" t="str">
        <f>IFERROR(VLOOKUP($N58,クラス・種目リスト!$A$2:$AF$48,13,FALSE),"-")</f>
        <v>-</v>
      </c>
      <c r="BZ58" s="18" t="str">
        <f>IFERROR(VLOOKUP($N58,クラス・種目リスト!$A$2:$AF$48,14,FALSE),"-")</f>
        <v>-</v>
      </c>
      <c r="CA58" s="18" t="str">
        <f>IFERROR(VLOOKUP($N58,クラス・種目リスト!$A$2:$AF$48,15,FALSE),"-")</f>
        <v>-</v>
      </c>
      <c r="CB58" s="18" t="str">
        <f>IFERROR(VLOOKUP($N58,クラス・種目リスト!$A$2:$AF$48,16,FALSE),"-")</f>
        <v>-</v>
      </c>
      <c r="CC58" s="18" t="str">
        <f>IFERROR(VLOOKUP($N58,クラス・種目リスト!$A$2:$AF$48,17,FALSE),"-")</f>
        <v>-</v>
      </c>
      <c r="CD58" s="18"/>
      <c r="CE58" s="18"/>
      <c r="CF58" s="18"/>
      <c r="CG58" s="18"/>
      <c r="CH58" s="18"/>
      <c r="CI58" s="18" t="str">
        <f>IFERROR(VLOOKUP($X58,クラス・種目リスト!$A$2:$AF$48,3,FALSE),"-")</f>
        <v>-</v>
      </c>
      <c r="CJ58" s="18" t="str">
        <f>IFERROR(VLOOKUP($X58,クラス・種目リスト!$A$2:$AF$48,4,FALSE),"-")</f>
        <v>-</v>
      </c>
      <c r="CK58" s="18" t="str">
        <f>IFERROR(VLOOKUP($X58,クラス・種目リスト!$A$2:$AF$48,5,FALSE),"-")</f>
        <v>-</v>
      </c>
      <c r="CL58" s="18" t="str">
        <f>IFERROR(VLOOKUP($X58,クラス・種目リスト!$A$2:$AF$48,6,FALSE),"-")</f>
        <v>-</v>
      </c>
      <c r="CM58" s="18" t="str">
        <f>IFERROR(VLOOKUP($X58,クラス・種目リスト!$A$2:$AF$48,7,FALSE),"-")</f>
        <v>-</v>
      </c>
      <c r="CN58" s="18" t="str">
        <f>IFERROR(VLOOKUP($X58,クラス・種目リスト!$A$2:$AF$48,8,FALSE),"-")</f>
        <v>-</v>
      </c>
      <c r="CO58" s="18" t="str">
        <f>IFERROR(VLOOKUP($X58,クラス・種目リスト!$A$2:$AF$48,9,FALSE),"-")</f>
        <v>-</v>
      </c>
      <c r="CP58" s="18" t="str">
        <f>IFERROR(VLOOKUP($X58,クラス・種目リスト!$A$2:$AF$48,10,FALSE),"-")</f>
        <v>-</v>
      </c>
      <c r="CQ58" s="18" t="str">
        <f>IFERROR(VLOOKUP($X58,クラス・種目リスト!$A$2:$AF$48,11,FALSE),"-")</f>
        <v>-</v>
      </c>
      <c r="CR58" s="18" t="str">
        <f>IFERROR(VLOOKUP($X58,クラス・種目リスト!$A$2:$AF$48,12,FALSE),"-")</f>
        <v>-</v>
      </c>
      <c r="CS58" s="18" t="str">
        <f>IFERROR(VLOOKUP($X58,クラス・種目リスト!$A$2:$AF$48,13,FALSE),"-")</f>
        <v>-</v>
      </c>
      <c r="CT58" s="18" t="str">
        <f>IFERROR(VLOOKUP($X58,クラス・種目リスト!$A$2:$AF$48,14,FALSE),"-")</f>
        <v>-</v>
      </c>
      <c r="CU58" s="18" t="str">
        <f>IFERROR(VLOOKUP($X58,クラス・種目リスト!$A$2:$AF$48,15,FALSE),"-")</f>
        <v>-</v>
      </c>
      <c r="CV58" s="18" t="str">
        <f>IFERROR(VLOOKUP($X58,クラス・種目リスト!$A$2:$AF$48,16,FALSE),"-")</f>
        <v>-</v>
      </c>
      <c r="CW58" s="18" t="str">
        <f>IFERROR(VLOOKUP($X58,クラス・種目リスト!$A$2:$AF$48,17,FALSE),"-")</f>
        <v>-</v>
      </c>
      <c r="CX58" s="18"/>
      <c r="CY58" s="18"/>
      <c r="CZ58" s="18"/>
      <c r="DA58" s="18"/>
      <c r="DB58" s="18"/>
      <c r="DC58" s="18" t="str">
        <f>IFERROR(VLOOKUP($AL58,クラス・種目リスト!$A$2:$AF$48,18,FALSE),"-")</f>
        <v>-</v>
      </c>
      <c r="DD58" s="18" t="str">
        <f>IFERROR(VLOOKUP($AL58,クラス・種目リスト!$A$2:$AF$48,19,FALSE),"-")</f>
        <v>-</v>
      </c>
      <c r="DE58" s="18" t="str">
        <f>IFERROR(VLOOKUP($AL58,クラス・種目リスト!$A$2:$AF$48,20,FALSE),"-")</f>
        <v>-</v>
      </c>
      <c r="DF58" s="18" t="str">
        <f>IFERROR(VLOOKUP($AL58,クラス・種目リスト!$A$2:$AF$48,21,FALSE),"-")</f>
        <v>-</v>
      </c>
      <c r="DG58" s="18" t="str">
        <f>IFERROR(VLOOKUP($AL58,クラス・種目リスト!$A$2:$AF$48,22,FALSE),"-")</f>
        <v>-</v>
      </c>
      <c r="DH58" s="18" t="str">
        <f>IFERROR(VLOOKUP($AL58,クラス・種目リスト!$A$2:$AF$48,23,FALSE),"-")</f>
        <v>-</v>
      </c>
      <c r="DI58" s="18" t="str">
        <f>IFERROR(VLOOKUP($AL58,クラス・種目リスト!$A$2:$AF$48,24,FALSE),"-")</f>
        <v>-</v>
      </c>
      <c r="DJ58" s="18" t="str">
        <f>IFERROR(VLOOKUP($AL58,クラス・種目リスト!$A$2:$AF$48,25,FALSE),"-")</f>
        <v>-</v>
      </c>
      <c r="DK58" s="18" t="str">
        <f>IFERROR(VLOOKUP($AL58,クラス・種目リスト!$A$2:$AF$48,26,FALSE),"-")</f>
        <v>-</v>
      </c>
      <c r="DL58" s="18" t="str">
        <f>IFERROR(VLOOKUP($AL58,クラス・種目リスト!$A$2:$AF$48,27,FALSE),"-")</f>
        <v>-</v>
      </c>
      <c r="DM58" s="18" t="str">
        <f>IFERROR(VLOOKUP($AL58,クラス・種目リスト!$A$2:$AF$48,28,FALSE),"-")</f>
        <v>-</v>
      </c>
      <c r="DN58" s="18" t="str">
        <f>IFERROR(VLOOKUP($AL58,クラス・種目リスト!$A$2:$AF$48,29,FALSE),"-")</f>
        <v>-</v>
      </c>
      <c r="DO58" s="18" t="str">
        <f>IFERROR(VLOOKUP($AL58,クラス・種目リスト!$A$2:$AF$48,30,FALSE),"-")</f>
        <v>-</v>
      </c>
      <c r="DP58" s="18" t="str">
        <f>IFERROR(VLOOKUP($AL58,クラス・種目リスト!$A$2:$AF$48,31,FALSE),"-")</f>
        <v>-</v>
      </c>
      <c r="DQ58" s="18" t="str">
        <f>IFERROR(VLOOKUP($AL58,クラス・種目リスト!$A$2:$AF$48,32,FALSE),"-")</f>
        <v>-</v>
      </c>
      <c r="DW58" s="18" t="str">
        <f>IFERROR(VLOOKUP($AV58,クラス・種目リスト!$A$2:$AF$48,18,FALSE),"-")</f>
        <v>-</v>
      </c>
      <c r="DX58" s="18" t="str">
        <f>IFERROR(VLOOKUP($AV58,クラス・種目リスト!$A$2:$AF$48,19,FALSE),"-")</f>
        <v>-</v>
      </c>
      <c r="DY58" s="18" t="str">
        <f>IFERROR(VLOOKUP($AV58,クラス・種目リスト!$A$2:$AF$48,20,FALSE),"-")</f>
        <v>-</v>
      </c>
      <c r="DZ58" s="18" t="str">
        <f>IFERROR(VLOOKUP($AV58,クラス・種目リスト!$A$2:$AF$48,21,FALSE),"-")</f>
        <v>-</v>
      </c>
      <c r="EA58" s="18" t="str">
        <f>IFERROR(VLOOKUP($AV58,クラス・種目リスト!$A$2:$AF$48,22,FALSE),"-")</f>
        <v>-</v>
      </c>
      <c r="EB58" s="18" t="str">
        <f>IFERROR(VLOOKUP($AV58,クラス・種目リスト!$A$2:$AF$48,23,FALSE),"-")</f>
        <v>-</v>
      </c>
      <c r="EC58" s="18" t="str">
        <f>IFERROR(VLOOKUP($AV58,クラス・種目リスト!$A$2:$AF$48,24,FALSE),"-")</f>
        <v>-</v>
      </c>
      <c r="ED58" s="18" t="str">
        <f>IFERROR(VLOOKUP($AV58,クラス・種目リスト!$A$2:$AF$48,25,FALSE),"-")</f>
        <v>-</v>
      </c>
      <c r="EE58" s="18" t="str">
        <f>IFERROR(VLOOKUP($AV58,クラス・種目リスト!$A$2:$AF$48,26,FALSE),"-")</f>
        <v>-</v>
      </c>
      <c r="EF58" s="18" t="str">
        <f>IFERROR(VLOOKUP($AV58,クラス・種目リスト!$A$2:$AF$48,27,FALSE),"-")</f>
        <v>-</v>
      </c>
      <c r="EG58" s="18" t="str">
        <f>IFERROR(VLOOKUP($AV58,クラス・種目リスト!$A$2:$AF$48,28,FALSE),"-")</f>
        <v>-</v>
      </c>
      <c r="EH58" s="18" t="str">
        <f>IFERROR(VLOOKUP($AV58,クラス・種目リスト!$A$2:$AF$48,29,FALSE),"-")</f>
        <v>-</v>
      </c>
      <c r="EI58" s="18" t="str">
        <f>IFERROR(VLOOKUP($AV58,クラス・種目リスト!$A$2:$AF$48,30,FALSE),"-")</f>
        <v>-</v>
      </c>
      <c r="EJ58" s="18" t="str">
        <f>IFERROR(VLOOKUP($AV58,クラス・種目リスト!$A$2:$AF$48,31,FALSE),"-")</f>
        <v>-</v>
      </c>
      <c r="EK58" s="18" t="str">
        <f>IFERROR(VLOOKUP($AV58,クラス・種目リスト!$A$2:$AF$48,32,FALSE),"-")</f>
        <v>-</v>
      </c>
      <c r="EL58" s="18"/>
      <c r="EM58" s="18"/>
      <c r="EN58" s="18"/>
      <c r="EO58" s="18"/>
      <c r="EP58" s="18"/>
      <c r="ER58" s="3">
        <f ca="1">IF(INDIRECT("O58")="-",0,COUNTA(INDIRECT("O58")))+IF(INDIRECT("Y58")="-",0,COUNTA(INDIRECT("Y58")))+IF(INDIRECT("AM58")="-",0,COUNTA(INDIRECT("AM58")))+IF(INDIRECT("AW58")="-",0,COUNTA(INDIRECT("AW58")))</f>
        <v>0</v>
      </c>
    </row>
    <row r="59" spans="1:148" ht="19.2" customHeight="1" x14ac:dyDescent="0.15">
      <c r="A59" s="211"/>
      <c r="B59" s="238" t="str">
        <f t="shared" si="10"/>
        <v/>
      </c>
      <c r="C59" s="218"/>
      <c r="D59" s="219"/>
      <c r="E59" s="220"/>
      <c r="F59" s="225"/>
      <c r="G59" s="226"/>
      <c r="H59" s="83"/>
      <c r="I59" s="203" t="str">
        <f t="shared" si="11"/>
        <v/>
      </c>
      <c r="J59" s="239" t="str">
        <f t="shared" si="12"/>
        <v/>
      </c>
      <c r="K59" s="78"/>
      <c r="L59" s="239" t="str">
        <f t="shared" si="13"/>
        <v/>
      </c>
      <c r="M59" s="93"/>
      <c r="N59" s="93"/>
      <c r="O59" s="90"/>
      <c r="P59" s="70"/>
      <c r="Q59" s="71"/>
      <c r="R59" s="70"/>
      <c r="S59" s="72"/>
      <c r="T59" s="70"/>
      <c r="U59" s="72"/>
      <c r="V59" s="206" t="str">
        <f t="shared" si="16"/>
        <v/>
      </c>
      <c r="W59" s="255"/>
      <c r="X59" s="31"/>
      <c r="Y59" s="90"/>
      <c r="Z59" s="70"/>
      <c r="AA59" s="71"/>
      <c r="AB59" s="73"/>
      <c r="AC59" s="72"/>
      <c r="AD59" s="74"/>
      <c r="AE59" s="72"/>
      <c r="AF59" s="206" t="str">
        <f t="shared" si="17"/>
        <v/>
      </c>
      <c r="AG59" s="206"/>
      <c r="AH59" s="95"/>
      <c r="AI59" s="19" t="str">
        <f t="shared" si="14"/>
        <v>-</v>
      </c>
      <c r="AJ59" s="234"/>
      <c r="AK59" s="22"/>
      <c r="AL59" s="93"/>
      <c r="AM59" s="90"/>
      <c r="AN59" s="70"/>
      <c r="AO59" s="71"/>
      <c r="AP59" s="73"/>
      <c r="AQ59" s="72"/>
      <c r="AR59" s="74"/>
      <c r="AS59" s="72"/>
      <c r="AT59" s="206" t="str">
        <f t="shared" si="18"/>
        <v/>
      </c>
      <c r="AU59" s="255"/>
      <c r="AV59" s="31"/>
      <c r="AW59" s="90"/>
      <c r="AX59" s="70"/>
      <c r="AY59" s="71"/>
      <c r="AZ59" s="73"/>
      <c r="BA59" s="72"/>
      <c r="BB59" s="74"/>
      <c r="BC59" s="72"/>
      <c r="BD59" s="205" t="str">
        <f t="shared" si="19"/>
        <v/>
      </c>
      <c r="BE59" s="206"/>
      <c r="BF59" s="95"/>
      <c r="BG59" s="19" t="str">
        <f t="shared" si="15"/>
        <v>-</v>
      </c>
      <c r="BH59" s="22"/>
      <c r="BI59" s="138"/>
      <c r="BJ59" s="34" t="str">
        <f t="shared" si="20"/>
        <v/>
      </c>
      <c r="BK59" s="53" t="str">
        <f>IFERROR(VLOOKUP($BJ59,クラス・種目リスト!$A$66:$E$81,3,FALSE),"-")</f>
        <v>-</v>
      </c>
      <c r="BL59" s="53" t="str">
        <f>IFERROR(VLOOKUP($BJ59,クラス・種目リスト!$A$66:$E$81,4,FALSE),"-")</f>
        <v>-</v>
      </c>
      <c r="BM59" s="53" t="str">
        <f>IFERROR(VLOOKUP($BJ59,クラス・種目リスト!$A$66:$E$81,5,FALSE),"-")</f>
        <v>-</v>
      </c>
      <c r="BN59" s="41"/>
      <c r="BO59" s="18" t="str">
        <f>IFERROR(VLOOKUP($N59,クラス・種目リスト!$A$2:$AF$48,3,FALSE),"-")</f>
        <v>-</v>
      </c>
      <c r="BP59" s="18" t="str">
        <f>IFERROR(VLOOKUP($N59,クラス・種目リスト!$A$2:$AF$48,4,FALSE),"-")</f>
        <v>-</v>
      </c>
      <c r="BQ59" s="18" t="str">
        <f>IFERROR(VLOOKUP($N59,クラス・種目リスト!$A$2:$AF$48,5,FALSE),"-")</f>
        <v>-</v>
      </c>
      <c r="BR59" s="18" t="str">
        <f>IFERROR(VLOOKUP($N59,クラス・種目リスト!$A$2:$AF$48,6,FALSE),"-")</f>
        <v>-</v>
      </c>
      <c r="BS59" s="18" t="str">
        <f>IFERROR(VLOOKUP($N59,クラス・種目リスト!$A$2:$AF$48,7,FALSE),"-")</f>
        <v>-</v>
      </c>
      <c r="BT59" s="18" t="str">
        <f>IFERROR(VLOOKUP($N59,クラス・種目リスト!$A$2:$AF$48,8,FALSE),"-")</f>
        <v>-</v>
      </c>
      <c r="BU59" s="18" t="str">
        <f>IFERROR(VLOOKUP($N59,クラス・種目リスト!$A$2:$AF$48,9,FALSE),"-")</f>
        <v>-</v>
      </c>
      <c r="BV59" s="18" t="str">
        <f>IFERROR(VLOOKUP($N59,クラス・種目リスト!$A$2:$AF$48,10,FALSE),"-")</f>
        <v>-</v>
      </c>
      <c r="BW59" s="18" t="str">
        <f>IFERROR(VLOOKUP($N59,クラス・種目リスト!$A$2:$AF$48,11,FALSE),"-")</f>
        <v>-</v>
      </c>
      <c r="BX59" s="18" t="str">
        <f>IFERROR(VLOOKUP($N59,クラス・種目リスト!$A$2:$AF$48,12,FALSE),"-")</f>
        <v>-</v>
      </c>
      <c r="BY59" s="18" t="str">
        <f>IFERROR(VLOOKUP($N59,クラス・種目リスト!$A$2:$AF$48,13,FALSE),"-")</f>
        <v>-</v>
      </c>
      <c r="BZ59" s="18" t="str">
        <f>IFERROR(VLOOKUP($N59,クラス・種目リスト!$A$2:$AF$48,14,FALSE),"-")</f>
        <v>-</v>
      </c>
      <c r="CA59" s="18" t="str">
        <f>IFERROR(VLOOKUP($N59,クラス・種目リスト!$A$2:$AF$48,15,FALSE),"-")</f>
        <v>-</v>
      </c>
      <c r="CB59" s="18" t="str">
        <f>IFERROR(VLOOKUP($N59,クラス・種目リスト!$A$2:$AF$48,16,FALSE),"-")</f>
        <v>-</v>
      </c>
      <c r="CC59" s="18" t="str">
        <f>IFERROR(VLOOKUP($N59,クラス・種目リスト!$A$2:$AF$48,17,FALSE),"-")</f>
        <v>-</v>
      </c>
      <c r="CD59" s="18"/>
      <c r="CE59" s="18"/>
      <c r="CF59" s="18"/>
      <c r="CG59" s="18"/>
      <c r="CH59" s="18"/>
      <c r="CI59" s="18" t="str">
        <f>IFERROR(VLOOKUP($X59,クラス・種目リスト!$A$2:$AF$48,3,FALSE),"-")</f>
        <v>-</v>
      </c>
      <c r="CJ59" s="18" t="str">
        <f>IFERROR(VLOOKUP($X59,クラス・種目リスト!$A$2:$AF$48,4,FALSE),"-")</f>
        <v>-</v>
      </c>
      <c r="CK59" s="18" t="str">
        <f>IFERROR(VLOOKUP($X59,クラス・種目リスト!$A$2:$AF$48,5,FALSE),"-")</f>
        <v>-</v>
      </c>
      <c r="CL59" s="18" t="str">
        <f>IFERROR(VLOOKUP($X59,クラス・種目リスト!$A$2:$AF$48,6,FALSE),"-")</f>
        <v>-</v>
      </c>
      <c r="CM59" s="18" t="str">
        <f>IFERROR(VLOOKUP($X59,クラス・種目リスト!$A$2:$AF$48,7,FALSE),"-")</f>
        <v>-</v>
      </c>
      <c r="CN59" s="18" t="str">
        <f>IFERROR(VLOOKUP($X59,クラス・種目リスト!$A$2:$AF$48,8,FALSE),"-")</f>
        <v>-</v>
      </c>
      <c r="CO59" s="18" t="str">
        <f>IFERROR(VLOOKUP($X59,クラス・種目リスト!$A$2:$AF$48,9,FALSE),"-")</f>
        <v>-</v>
      </c>
      <c r="CP59" s="18" t="str">
        <f>IFERROR(VLOOKUP($X59,クラス・種目リスト!$A$2:$AF$48,10,FALSE),"-")</f>
        <v>-</v>
      </c>
      <c r="CQ59" s="18" t="str">
        <f>IFERROR(VLOOKUP($X59,クラス・種目リスト!$A$2:$AF$48,11,FALSE),"-")</f>
        <v>-</v>
      </c>
      <c r="CR59" s="18" t="str">
        <f>IFERROR(VLOOKUP($X59,クラス・種目リスト!$A$2:$AF$48,12,FALSE),"-")</f>
        <v>-</v>
      </c>
      <c r="CS59" s="18" t="str">
        <f>IFERROR(VLOOKUP($X59,クラス・種目リスト!$A$2:$AF$48,13,FALSE),"-")</f>
        <v>-</v>
      </c>
      <c r="CT59" s="18" t="str">
        <f>IFERROR(VLOOKUP($X59,クラス・種目リスト!$A$2:$AF$48,14,FALSE),"-")</f>
        <v>-</v>
      </c>
      <c r="CU59" s="18" t="str">
        <f>IFERROR(VLOOKUP($X59,クラス・種目リスト!$A$2:$AF$48,15,FALSE),"-")</f>
        <v>-</v>
      </c>
      <c r="CV59" s="18" t="str">
        <f>IFERROR(VLOOKUP($X59,クラス・種目リスト!$A$2:$AF$48,16,FALSE),"-")</f>
        <v>-</v>
      </c>
      <c r="CW59" s="18" t="str">
        <f>IFERROR(VLOOKUP($X59,クラス・種目リスト!$A$2:$AF$48,17,FALSE),"-")</f>
        <v>-</v>
      </c>
      <c r="CX59" s="18"/>
      <c r="CY59" s="18"/>
      <c r="CZ59" s="18"/>
      <c r="DA59" s="18"/>
      <c r="DB59" s="18"/>
      <c r="DC59" s="18" t="str">
        <f>IFERROR(VLOOKUP($AL59,クラス・種目リスト!$A$2:$AF$48,18,FALSE),"-")</f>
        <v>-</v>
      </c>
      <c r="DD59" s="18" t="str">
        <f>IFERROR(VLOOKUP($AL59,クラス・種目リスト!$A$2:$AF$48,19,FALSE),"-")</f>
        <v>-</v>
      </c>
      <c r="DE59" s="18" t="str">
        <f>IFERROR(VLOOKUP($AL59,クラス・種目リスト!$A$2:$AF$48,20,FALSE),"-")</f>
        <v>-</v>
      </c>
      <c r="DF59" s="18" t="str">
        <f>IFERROR(VLOOKUP($AL59,クラス・種目リスト!$A$2:$AF$48,21,FALSE),"-")</f>
        <v>-</v>
      </c>
      <c r="DG59" s="18" t="str">
        <f>IFERROR(VLOOKUP($AL59,クラス・種目リスト!$A$2:$AF$48,22,FALSE),"-")</f>
        <v>-</v>
      </c>
      <c r="DH59" s="18" t="str">
        <f>IFERROR(VLOOKUP($AL59,クラス・種目リスト!$A$2:$AF$48,23,FALSE),"-")</f>
        <v>-</v>
      </c>
      <c r="DI59" s="18" t="str">
        <f>IFERROR(VLOOKUP($AL59,クラス・種目リスト!$A$2:$AF$48,24,FALSE),"-")</f>
        <v>-</v>
      </c>
      <c r="DJ59" s="18" t="str">
        <f>IFERROR(VLOOKUP($AL59,クラス・種目リスト!$A$2:$AF$48,25,FALSE),"-")</f>
        <v>-</v>
      </c>
      <c r="DK59" s="18" t="str">
        <f>IFERROR(VLOOKUP($AL59,クラス・種目リスト!$A$2:$AF$48,26,FALSE),"-")</f>
        <v>-</v>
      </c>
      <c r="DL59" s="18" t="str">
        <f>IFERROR(VLOOKUP($AL59,クラス・種目リスト!$A$2:$AF$48,27,FALSE),"-")</f>
        <v>-</v>
      </c>
      <c r="DM59" s="18" t="str">
        <f>IFERROR(VLOOKUP($AL59,クラス・種目リスト!$A$2:$AF$48,28,FALSE),"-")</f>
        <v>-</v>
      </c>
      <c r="DN59" s="18" t="str">
        <f>IFERROR(VLOOKUP($AL59,クラス・種目リスト!$A$2:$AF$48,29,FALSE),"-")</f>
        <v>-</v>
      </c>
      <c r="DO59" s="18" t="str">
        <f>IFERROR(VLOOKUP($AL59,クラス・種目リスト!$A$2:$AF$48,30,FALSE),"-")</f>
        <v>-</v>
      </c>
      <c r="DP59" s="18" t="str">
        <f>IFERROR(VLOOKUP($AL59,クラス・種目リスト!$A$2:$AF$48,31,FALSE),"-")</f>
        <v>-</v>
      </c>
      <c r="DQ59" s="18" t="str">
        <f>IFERROR(VLOOKUP($AL59,クラス・種目リスト!$A$2:$AF$48,32,FALSE),"-")</f>
        <v>-</v>
      </c>
      <c r="DW59" s="18" t="str">
        <f>IFERROR(VLOOKUP($AV59,クラス・種目リスト!$A$2:$AF$48,18,FALSE),"-")</f>
        <v>-</v>
      </c>
      <c r="DX59" s="18" t="str">
        <f>IFERROR(VLOOKUP($AV59,クラス・種目リスト!$A$2:$AF$48,19,FALSE),"-")</f>
        <v>-</v>
      </c>
      <c r="DY59" s="18" t="str">
        <f>IFERROR(VLOOKUP($AV59,クラス・種目リスト!$A$2:$AF$48,20,FALSE),"-")</f>
        <v>-</v>
      </c>
      <c r="DZ59" s="18" t="str">
        <f>IFERROR(VLOOKUP($AV59,クラス・種目リスト!$A$2:$AF$48,21,FALSE),"-")</f>
        <v>-</v>
      </c>
      <c r="EA59" s="18" t="str">
        <f>IFERROR(VLOOKUP($AV59,クラス・種目リスト!$A$2:$AF$48,22,FALSE),"-")</f>
        <v>-</v>
      </c>
      <c r="EB59" s="18" t="str">
        <f>IFERROR(VLOOKUP($AV59,クラス・種目リスト!$A$2:$AF$48,23,FALSE),"-")</f>
        <v>-</v>
      </c>
      <c r="EC59" s="18" t="str">
        <f>IFERROR(VLOOKUP($AV59,クラス・種目リスト!$A$2:$AF$48,24,FALSE),"-")</f>
        <v>-</v>
      </c>
      <c r="ED59" s="18" t="str">
        <f>IFERROR(VLOOKUP($AV59,クラス・種目リスト!$A$2:$AF$48,25,FALSE),"-")</f>
        <v>-</v>
      </c>
      <c r="EE59" s="18" t="str">
        <f>IFERROR(VLOOKUP($AV59,クラス・種目リスト!$A$2:$AF$48,26,FALSE),"-")</f>
        <v>-</v>
      </c>
      <c r="EF59" s="18" t="str">
        <f>IFERROR(VLOOKUP($AV59,クラス・種目リスト!$A$2:$AF$48,27,FALSE),"-")</f>
        <v>-</v>
      </c>
      <c r="EG59" s="18" t="str">
        <f>IFERROR(VLOOKUP($AV59,クラス・種目リスト!$A$2:$AF$48,28,FALSE),"-")</f>
        <v>-</v>
      </c>
      <c r="EH59" s="18" t="str">
        <f>IFERROR(VLOOKUP($AV59,クラス・種目リスト!$A$2:$AF$48,29,FALSE),"-")</f>
        <v>-</v>
      </c>
      <c r="EI59" s="18" t="str">
        <f>IFERROR(VLOOKUP($AV59,クラス・種目リスト!$A$2:$AF$48,30,FALSE),"-")</f>
        <v>-</v>
      </c>
      <c r="EJ59" s="18" t="str">
        <f>IFERROR(VLOOKUP($AV59,クラス・種目リスト!$A$2:$AF$48,31,FALSE),"-")</f>
        <v>-</v>
      </c>
      <c r="EK59" s="18" t="str">
        <f>IFERROR(VLOOKUP($AV59,クラス・種目リスト!$A$2:$AF$48,32,FALSE),"-")</f>
        <v>-</v>
      </c>
      <c r="EL59" s="18"/>
      <c r="EM59" s="18"/>
      <c r="EN59" s="18"/>
      <c r="EO59" s="18"/>
      <c r="EP59" s="18"/>
      <c r="ER59" s="3">
        <f ca="1">IF(INDIRECT("O59")="-",0,COUNTA(INDIRECT("O59")))+IF(INDIRECT("Y59")="-",0,COUNTA(INDIRECT("Y59")))+IF(INDIRECT("AM59")="-",0,COUNTA(INDIRECT("AM59")))+IF(INDIRECT("AW59")="-",0,COUNTA(INDIRECT("AW59")))</f>
        <v>0</v>
      </c>
    </row>
    <row r="60" spans="1:148" ht="19.2" customHeight="1" x14ac:dyDescent="0.15">
      <c r="A60" s="211"/>
      <c r="B60" s="238" t="str">
        <f t="shared" si="10"/>
        <v/>
      </c>
      <c r="C60" s="218"/>
      <c r="D60" s="223"/>
      <c r="E60" s="224"/>
      <c r="F60" s="225"/>
      <c r="G60" s="226"/>
      <c r="H60" s="83"/>
      <c r="I60" s="203" t="str">
        <f t="shared" si="11"/>
        <v/>
      </c>
      <c r="J60" s="239" t="str">
        <f t="shared" si="12"/>
        <v/>
      </c>
      <c r="K60" s="78"/>
      <c r="L60" s="239" t="str">
        <f t="shared" si="13"/>
        <v/>
      </c>
      <c r="M60" s="93"/>
      <c r="N60" s="93"/>
      <c r="O60" s="90"/>
      <c r="P60" s="70"/>
      <c r="Q60" s="71"/>
      <c r="R60" s="70"/>
      <c r="S60" s="72"/>
      <c r="T60" s="70"/>
      <c r="U60" s="72"/>
      <c r="V60" s="206" t="str">
        <f t="shared" si="16"/>
        <v/>
      </c>
      <c r="W60" s="255"/>
      <c r="X60" s="31"/>
      <c r="Y60" s="90"/>
      <c r="Z60" s="70"/>
      <c r="AA60" s="71"/>
      <c r="AB60" s="73"/>
      <c r="AC60" s="72"/>
      <c r="AD60" s="74"/>
      <c r="AE60" s="72"/>
      <c r="AF60" s="206" t="str">
        <f t="shared" si="17"/>
        <v/>
      </c>
      <c r="AG60" s="206"/>
      <c r="AH60" s="95"/>
      <c r="AI60" s="19" t="str">
        <f t="shared" si="14"/>
        <v>-</v>
      </c>
      <c r="AJ60" s="234"/>
      <c r="AK60" s="22"/>
      <c r="AL60" s="93"/>
      <c r="AM60" s="90"/>
      <c r="AN60" s="70"/>
      <c r="AO60" s="71"/>
      <c r="AP60" s="73"/>
      <c r="AQ60" s="72"/>
      <c r="AR60" s="74"/>
      <c r="AS60" s="72"/>
      <c r="AT60" s="206" t="str">
        <f t="shared" si="18"/>
        <v/>
      </c>
      <c r="AU60" s="255"/>
      <c r="AV60" s="31"/>
      <c r="AW60" s="90"/>
      <c r="AX60" s="70"/>
      <c r="AY60" s="71"/>
      <c r="AZ60" s="73"/>
      <c r="BA60" s="72"/>
      <c r="BB60" s="74"/>
      <c r="BC60" s="72"/>
      <c r="BD60" s="205" t="str">
        <f t="shared" si="19"/>
        <v/>
      </c>
      <c r="BE60" s="206"/>
      <c r="BF60" s="95"/>
      <c r="BG60" s="19" t="str">
        <f t="shared" si="15"/>
        <v>-</v>
      </c>
      <c r="BH60" s="22"/>
      <c r="BI60" s="151"/>
      <c r="BJ60" s="34" t="str">
        <f t="shared" si="20"/>
        <v/>
      </c>
      <c r="BK60" s="53" t="str">
        <f>IFERROR(VLOOKUP($BJ60,クラス・種目リスト!$A$66:$E$81,3,FALSE),"-")</f>
        <v>-</v>
      </c>
      <c r="BL60" s="53" t="str">
        <f>IFERROR(VLOOKUP($BJ60,クラス・種目リスト!$A$66:$E$81,4,FALSE),"-")</f>
        <v>-</v>
      </c>
      <c r="BM60" s="53" t="str">
        <f>IFERROR(VLOOKUP($BJ60,クラス・種目リスト!$A$66:$E$81,5,FALSE),"-")</f>
        <v>-</v>
      </c>
      <c r="BO60" s="18" t="str">
        <f>IFERROR(VLOOKUP($N60,クラス・種目リスト!$A$2:$AF$48,3,FALSE),"-")</f>
        <v>-</v>
      </c>
      <c r="BP60" s="18" t="str">
        <f>IFERROR(VLOOKUP($N60,クラス・種目リスト!$A$2:$AF$48,4,FALSE),"-")</f>
        <v>-</v>
      </c>
      <c r="BQ60" s="18" t="str">
        <f>IFERROR(VLOOKUP($N60,クラス・種目リスト!$A$2:$AF$48,5,FALSE),"-")</f>
        <v>-</v>
      </c>
      <c r="BR60" s="18" t="str">
        <f>IFERROR(VLOOKUP($N60,クラス・種目リスト!$A$2:$AF$48,6,FALSE),"-")</f>
        <v>-</v>
      </c>
      <c r="BS60" s="18" t="str">
        <f>IFERROR(VLOOKUP($N60,クラス・種目リスト!$A$2:$AF$48,7,FALSE),"-")</f>
        <v>-</v>
      </c>
      <c r="BT60" s="18" t="str">
        <f>IFERROR(VLOOKUP($N60,クラス・種目リスト!$A$2:$AF$48,8,FALSE),"-")</f>
        <v>-</v>
      </c>
      <c r="BU60" s="18" t="str">
        <f>IFERROR(VLOOKUP($N60,クラス・種目リスト!$A$2:$AF$48,9,FALSE),"-")</f>
        <v>-</v>
      </c>
      <c r="BV60" s="18" t="str">
        <f>IFERROR(VLOOKUP($N60,クラス・種目リスト!$A$2:$AF$48,10,FALSE),"-")</f>
        <v>-</v>
      </c>
      <c r="BW60" s="18" t="str">
        <f>IFERROR(VLOOKUP($N60,クラス・種目リスト!$A$2:$AF$48,11,FALSE),"-")</f>
        <v>-</v>
      </c>
      <c r="BX60" s="18" t="str">
        <f>IFERROR(VLOOKUP($N60,クラス・種目リスト!$A$2:$AF$48,12,FALSE),"-")</f>
        <v>-</v>
      </c>
      <c r="BY60" s="18" t="str">
        <f>IFERROR(VLOOKUP($N60,クラス・種目リスト!$A$2:$AF$48,13,FALSE),"-")</f>
        <v>-</v>
      </c>
      <c r="BZ60" s="18" t="str">
        <f>IFERROR(VLOOKUP($N60,クラス・種目リスト!$A$2:$AF$48,14,FALSE),"-")</f>
        <v>-</v>
      </c>
      <c r="CA60" s="18" t="str">
        <f>IFERROR(VLOOKUP($N60,クラス・種目リスト!$A$2:$AF$48,15,FALSE),"-")</f>
        <v>-</v>
      </c>
      <c r="CB60" s="18" t="str">
        <f>IFERROR(VLOOKUP($N60,クラス・種目リスト!$A$2:$AF$48,16,FALSE),"-")</f>
        <v>-</v>
      </c>
      <c r="CC60" s="18" t="str">
        <f>IFERROR(VLOOKUP($N60,クラス・種目リスト!$A$2:$AF$48,17,FALSE),"-")</f>
        <v>-</v>
      </c>
      <c r="CD60" s="18"/>
      <c r="CE60" s="18"/>
      <c r="CF60" s="18"/>
      <c r="CG60" s="18"/>
      <c r="CH60" s="18"/>
      <c r="CI60" s="18" t="str">
        <f>IFERROR(VLOOKUP($X60,クラス・種目リスト!$A$2:$AF$48,3,FALSE),"-")</f>
        <v>-</v>
      </c>
      <c r="CJ60" s="18" t="str">
        <f>IFERROR(VLOOKUP($X60,クラス・種目リスト!$A$2:$AF$48,4,FALSE),"-")</f>
        <v>-</v>
      </c>
      <c r="CK60" s="18" t="str">
        <f>IFERROR(VLOOKUP($X60,クラス・種目リスト!$A$2:$AF$48,5,FALSE),"-")</f>
        <v>-</v>
      </c>
      <c r="CL60" s="18" t="str">
        <f>IFERROR(VLOOKUP($X60,クラス・種目リスト!$A$2:$AF$48,6,FALSE),"-")</f>
        <v>-</v>
      </c>
      <c r="CM60" s="18" t="str">
        <f>IFERROR(VLOOKUP($X60,クラス・種目リスト!$A$2:$AF$48,7,FALSE),"-")</f>
        <v>-</v>
      </c>
      <c r="CN60" s="18" t="str">
        <f>IFERROR(VLOOKUP($X60,クラス・種目リスト!$A$2:$AF$48,8,FALSE),"-")</f>
        <v>-</v>
      </c>
      <c r="CO60" s="18" t="str">
        <f>IFERROR(VLOOKUP($X60,クラス・種目リスト!$A$2:$AF$48,9,FALSE),"-")</f>
        <v>-</v>
      </c>
      <c r="CP60" s="18" t="str">
        <f>IFERROR(VLOOKUP($X60,クラス・種目リスト!$A$2:$AF$48,10,FALSE),"-")</f>
        <v>-</v>
      </c>
      <c r="CQ60" s="18" t="str">
        <f>IFERROR(VLOOKUP($X60,クラス・種目リスト!$A$2:$AF$48,11,FALSE),"-")</f>
        <v>-</v>
      </c>
      <c r="CR60" s="18" t="str">
        <f>IFERROR(VLOOKUP($X60,クラス・種目リスト!$A$2:$AF$48,12,FALSE),"-")</f>
        <v>-</v>
      </c>
      <c r="CS60" s="18" t="str">
        <f>IFERROR(VLOOKUP($X60,クラス・種目リスト!$A$2:$AF$48,13,FALSE),"-")</f>
        <v>-</v>
      </c>
      <c r="CT60" s="18" t="str">
        <f>IFERROR(VLOOKUP($X60,クラス・種目リスト!$A$2:$AF$48,14,FALSE),"-")</f>
        <v>-</v>
      </c>
      <c r="CU60" s="18" t="str">
        <f>IFERROR(VLOOKUP($X60,クラス・種目リスト!$A$2:$AF$48,15,FALSE),"-")</f>
        <v>-</v>
      </c>
      <c r="CV60" s="18" t="str">
        <f>IFERROR(VLOOKUP($X60,クラス・種目リスト!$A$2:$AF$48,16,FALSE),"-")</f>
        <v>-</v>
      </c>
      <c r="CW60" s="18" t="str">
        <f>IFERROR(VLOOKUP($X60,クラス・種目リスト!$A$2:$AF$48,17,FALSE),"-")</f>
        <v>-</v>
      </c>
      <c r="CX60" s="18"/>
      <c r="CY60" s="18"/>
      <c r="CZ60" s="18"/>
      <c r="DA60" s="18"/>
      <c r="DB60" s="18"/>
      <c r="DC60" s="18" t="str">
        <f>IFERROR(VLOOKUP($AL60,クラス・種目リスト!$A$2:$AF$48,18,FALSE),"-")</f>
        <v>-</v>
      </c>
      <c r="DD60" s="18" t="str">
        <f>IFERROR(VLOOKUP($AL60,クラス・種目リスト!$A$2:$AF$48,19,FALSE),"-")</f>
        <v>-</v>
      </c>
      <c r="DE60" s="18" t="str">
        <f>IFERROR(VLOOKUP($AL60,クラス・種目リスト!$A$2:$AF$48,20,FALSE),"-")</f>
        <v>-</v>
      </c>
      <c r="DF60" s="18" t="str">
        <f>IFERROR(VLOOKUP($AL60,クラス・種目リスト!$A$2:$AF$48,21,FALSE),"-")</f>
        <v>-</v>
      </c>
      <c r="DG60" s="18" t="str">
        <f>IFERROR(VLOOKUP($AL60,クラス・種目リスト!$A$2:$AF$48,22,FALSE),"-")</f>
        <v>-</v>
      </c>
      <c r="DH60" s="18" t="str">
        <f>IFERROR(VLOOKUP($AL60,クラス・種目リスト!$A$2:$AF$48,23,FALSE),"-")</f>
        <v>-</v>
      </c>
      <c r="DI60" s="18" t="str">
        <f>IFERROR(VLOOKUP($AL60,クラス・種目リスト!$A$2:$AF$48,24,FALSE),"-")</f>
        <v>-</v>
      </c>
      <c r="DJ60" s="18" t="str">
        <f>IFERROR(VLOOKUP($AL60,クラス・種目リスト!$A$2:$AF$48,25,FALSE),"-")</f>
        <v>-</v>
      </c>
      <c r="DK60" s="18" t="str">
        <f>IFERROR(VLOOKUP($AL60,クラス・種目リスト!$A$2:$AF$48,26,FALSE),"-")</f>
        <v>-</v>
      </c>
      <c r="DL60" s="18" t="str">
        <f>IFERROR(VLOOKUP($AL60,クラス・種目リスト!$A$2:$AF$48,27,FALSE),"-")</f>
        <v>-</v>
      </c>
      <c r="DM60" s="18" t="str">
        <f>IFERROR(VLOOKUP($AL60,クラス・種目リスト!$A$2:$AF$48,28,FALSE),"-")</f>
        <v>-</v>
      </c>
      <c r="DN60" s="18" t="str">
        <f>IFERROR(VLOOKUP($AL60,クラス・種目リスト!$A$2:$AF$48,29,FALSE),"-")</f>
        <v>-</v>
      </c>
      <c r="DO60" s="18" t="str">
        <f>IFERROR(VLOOKUP($AL60,クラス・種目リスト!$A$2:$AF$48,30,FALSE),"-")</f>
        <v>-</v>
      </c>
      <c r="DP60" s="18" t="str">
        <f>IFERROR(VLOOKUP($AL60,クラス・種目リスト!$A$2:$AF$48,31,FALSE),"-")</f>
        <v>-</v>
      </c>
      <c r="DQ60" s="18" t="str">
        <f>IFERROR(VLOOKUP($AL60,クラス・種目リスト!$A$2:$AF$48,32,FALSE),"-")</f>
        <v>-</v>
      </c>
      <c r="DW60" s="18" t="str">
        <f>IFERROR(VLOOKUP($AV60,クラス・種目リスト!$A$2:$AF$48,18,FALSE),"-")</f>
        <v>-</v>
      </c>
      <c r="DX60" s="18" t="str">
        <f>IFERROR(VLOOKUP($AV60,クラス・種目リスト!$A$2:$AF$48,19,FALSE),"-")</f>
        <v>-</v>
      </c>
      <c r="DY60" s="18" t="str">
        <f>IFERROR(VLOOKUP($AV60,クラス・種目リスト!$A$2:$AF$48,20,FALSE),"-")</f>
        <v>-</v>
      </c>
      <c r="DZ60" s="18" t="str">
        <f>IFERROR(VLOOKUP($AV60,クラス・種目リスト!$A$2:$AF$48,21,FALSE),"-")</f>
        <v>-</v>
      </c>
      <c r="EA60" s="18" t="str">
        <f>IFERROR(VLOOKUP($AV60,クラス・種目リスト!$A$2:$AF$48,22,FALSE),"-")</f>
        <v>-</v>
      </c>
      <c r="EB60" s="18" t="str">
        <f>IFERROR(VLOOKUP($AV60,クラス・種目リスト!$A$2:$AF$48,23,FALSE),"-")</f>
        <v>-</v>
      </c>
      <c r="EC60" s="18" t="str">
        <f>IFERROR(VLOOKUP($AV60,クラス・種目リスト!$A$2:$AF$48,24,FALSE),"-")</f>
        <v>-</v>
      </c>
      <c r="ED60" s="18" t="str">
        <f>IFERROR(VLOOKUP($AV60,クラス・種目リスト!$A$2:$AF$48,25,FALSE),"-")</f>
        <v>-</v>
      </c>
      <c r="EE60" s="18" t="str">
        <f>IFERROR(VLOOKUP($AV60,クラス・種目リスト!$A$2:$AF$48,26,FALSE),"-")</f>
        <v>-</v>
      </c>
      <c r="EF60" s="18" t="str">
        <f>IFERROR(VLOOKUP($AV60,クラス・種目リスト!$A$2:$AF$48,27,FALSE),"-")</f>
        <v>-</v>
      </c>
      <c r="EG60" s="18" t="str">
        <f>IFERROR(VLOOKUP($AV60,クラス・種目リスト!$A$2:$AF$48,28,FALSE),"-")</f>
        <v>-</v>
      </c>
      <c r="EH60" s="18" t="str">
        <f>IFERROR(VLOOKUP($AV60,クラス・種目リスト!$A$2:$AF$48,29,FALSE),"-")</f>
        <v>-</v>
      </c>
      <c r="EI60" s="18" t="str">
        <f>IFERROR(VLOOKUP($AV60,クラス・種目リスト!$A$2:$AF$48,30,FALSE),"-")</f>
        <v>-</v>
      </c>
      <c r="EJ60" s="18" t="str">
        <f>IFERROR(VLOOKUP($AV60,クラス・種目リスト!$A$2:$AF$48,31,FALSE),"-")</f>
        <v>-</v>
      </c>
      <c r="EK60" s="18" t="str">
        <f>IFERROR(VLOOKUP($AV60,クラス・種目リスト!$A$2:$AF$48,32,FALSE),"-")</f>
        <v>-</v>
      </c>
      <c r="EL60" s="18"/>
      <c r="EM60" s="18"/>
      <c r="EN60" s="18"/>
      <c r="EO60" s="18"/>
      <c r="EP60" s="18"/>
      <c r="ER60" s="3">
        <f ca="1">IF(INDIRECT("O60")="-",0,COUNTA(INDIRECT("O60")))+IF(INDIRECT("Y60")="-",0,COUNTA(INDIRECT("Y60")))+IF(INDIRECT("AM60")="-",0,COUNTA(INDIRECT("AM60")))+IF(INDIRECT("AW60")="-",0,COUNTA(INDIRECT("AW60")))</f>
        <v>0</v>
      </c>
    </row>
    <row r="61" spans="1:148" ht="19.2" customHeight="1" x14ac:dyDescent="0.15">
      <c r="A61" s="211"/>
      <c r="B61" s="238" t="str">
        <f t="shared" si="10"/>
        <v/>
      </c>
      <c r="C61" s="218"/>
      <c r="D61" s="219"/>
      <c r="E61" s="220"/>
      <c r="F61" s="225"/>
      <c r="G61" s="226"/>
      <c r="H61" s="83"/>
      <c r="I61" s="203" t="str">
        <f t="shared" si="11"/>
        <v/>
      </c>
      <c r="J61" s="239" t="str">
        <f t="shared" si="12"/>
        <v/>
      </c>
      <c r="K61" s="78"/>
      <c r="L61" s="239" t="str">
        <f t="shared" si="13"/>
        <v/>
      </c>
      <c r="M61" s="93"/>
      <c r="N61" s="93"/>
      <c r="O61" s="90"/>
      <c r="P61" s="70"/>
      <c r="Q61" s="71"/>
      <c r="R61" s="70"/>
      <c r="S61" s="72"/>
      <c r="T61" s="70"/>
      <c r="U61" s="72"/>
      <c r="V61" s="206" t="str">
        <f t="shared" si="16"/>
        <v/>
      </c>
      <c r="W61" s="255"/>
      <c r="X61" s="31"/>
      <c r="Y61" s="90"/>
      <c r="Z61" s="70"/>
      <c r="AA61" s="71"/>
      <c r="AB61" s="73"/>
      <c r="AC61" s="72"/>
      <c r="AD61" s="74"/>
      <c r="AE61" s="72"/>
      <c r="AF61" s="206" t="str">
        <f t="shared" si="17"/>
        <v/>
      </c>
      <c r="AG61" s="206"/>
      <c r="AH61" s="95"/>
      <c r="AI61" s="19" t="str">
        <f t="shared" si="14"/>
        <v>-</v>
      </c>
      <c r="AJ61" s="234"/>
      <c r="AK61" s="22"/>
      <c r="AL61" s="93"/>
      <c r="AM61" s="90"/>
      <c r="AN61" s="70"/>
      <c r="AO61" s="71"/>
      <c r="AP61" s="73"/>
      <c r="AQ61" s="72"/>
      <c r="AR61" s="74"/>
      <c r="AS61" s="72"/>
      <c r="AT61" s="206" t="str">
        <f t="shared" si="18"/>
        <v/>
      </c>
      <c r="AU61" s="255"/>
      <c r="AV61" s="31"/>
      <c r="AW61" s="90"/>
      <c r="AX61" s="70"/>
      <c r="AY61" s="71"/>
      <c r="AZ61" s="73"/>
      <c r="BA61" s="72"/>
      <c r="BB61" s="74"/>
      <c r="BC61" s="72"/>
      <c r="BD61" s="205" t="str">
        <f t="shared" si="19"/>
        <v/>
      </c>
      <c r="BE61" s="206"/>
      <c r="BF61" s="95"/>
      <c r="BG61" s="19" t="str">
        <f t="shared" si="15"/>
        <v>-</v>
      </c>
      <c r="BH61" s="22"/>
      <c r="BI61" s="152"/>
      <c r="BJ61" s="34" t="str">
        <f t="shared" si="20"/>
        <v/>
      </c>
      <c r="BK61" s="53" t="str">
        <f>IFERROR(VLOOKUP($BJ61,クラス・種目リスト!$A$66:$E$81,3,FALSE),"-")</f>
        <v>-</v>
      </c>
      <c r="BL61" s="53" t="str">
        <f>IFERROR(VLOOKUP($BJ61,クラス・種目リスト!$A$66:$E$81,4,FALSE),"-")</f>
        <v>-</v>
      </c>
      <c r="BM61" s="53" t="str">
        <f>IFERROR(VLOOKUP($BJ61,クラス・種目リスト!$A$66:$E$81,5,FALSE),"-")</f>
        <v>-</v>
      </c>
      <c r="BO61" s="18" t="str">
        <f>IFERROR(VLOOKUP($N61,クラス・種目リスト!$A$2:$AF$48,3,FALSE),"-")</f>
        <v>-</v>
      </c>
      <c r="BP61" s="18" t="str">
        <f>IFERROR(VLOOKUP($N61,クラス・種目リスト!$A$2:$AF$48,4,FALSE),"-")</f>
        <v>-</v>
      </c>
      <c r="BQ61" s="18" t="str">
        <f>IFERROR(VLOOKUP($N61,クラス・種目リスト!$A$2:$AF$48,5,FALSE),"-")</f>
        <v>-</v>
      </c>
      <c r="BR61" s="18" t="str">
        <f>IFERROR(VLOOKUP($N61,クラス・種目リスト!$A$2:$AF$48,6,FALSE),"-")</f>
        <v>-</v>
      </c>
      <c r="BS61" s="18" t="str">
        <f>IFERROR(VLOOKUP($N61,クラス・種目リスト!$A$2:$AF$48,7,FALSE),"-")</f>
        <v>-</v>
      </c>
      <c r="BT61" s="18" t="str">
        <f>IFERROR(VLOOKUP($N61,クラス・種目リスト!$A$2:$AF$48,8,FALSE),"-")</f>
        <v>-</v>
      </c>
      <c r="BU61" s="18" t="str">
        <f>IFERROR(VLOOKUP($N61,クラス・種目リスト!$A$2:$AF$48,9,FALSE),"-")</f>
        <v>-</v>
      </c>
      <c r="BV61" s="18" t="str">
        <f>IFERROR(VLOOKUP($N61,クラス・種目リスト!$A$2:$AF$48,10,FALSE),"-")</f>
        <v>-</v>
      </c>
      <c r="BW61" s="18" t="str">
        <f>IFERROR(VLOOKUP($N61,クラス・種目リスト!$A$2:$AF$48,11,FALSE),"-")</f>
        <v>-</v>
      </c>
      <c r="BX61" s="18" t="str">
        <f>IFERROR(VLOOKUP($N61,クラス・種目リスト!$A$2:$AF$48,12,FALSE),"-")</f>
        <v>-</v>
      </c>
      <c r="BY61" s="18" t="str">
        <f>IFERROR(VLOOKUP($N61,クラス・種目リスト!$A$2:$AF$48,13,FALSE),"-")</f>
        <v>-</v>
      </c>
      <c r="BZ61" s="18" t="str">
        <f>IFERROR(VLOOKUP($N61,クラス・種目リスト!$A$2:$AF$48,14,FALSE),"-")</f>
        <v>-</v>
      </c>
      <c r="CA61" s="18" t="str">
        <f>IFERROR(VLOOKUP($N61,クラス・種目リスト!$A$2:$AF$48,15,FALSE),"-")</f>
        <v>-</v>
      </c>
      <c r="CB61" s="18" t="str">
        <f>IFERROR(VLOOKUP($N61,クラス・種目リスト!$A$2:$AF$48,16,FALSE),"-")</f>
        <v>-</v>
      </c>
      <c r="CC61" s="18" t="str">
        <f>IFERROR(VLOOKUP($N61,クラス・種目リスト!$A$2:$AF$48,17,FALSE),"-")</f>
        <v>-</v>
      </c>
      <c r="CD61" s="18"/>
      <c r="CE61" s="18"/>
      <c r="CF61" s="18"/>
      <c r="CG61" s="18"/>
      <c r="CH61" s="18"/>
      <c r="CI61" s="18" t="str">
        <f>IFERROR(VLOOKUP($X61,クラス・種目リスト!$A$2:$AF$48,3,FALSE),"-")</f>
        <v>-</v>
      </c>
      <c r="CJ61" s="18" t="str">
        <f>IFERROR(VLOOKUP($X61,クラス・種目リスト!$A$2:$AF$48,4,FALSE),"-")</f>
        <v>-</v>
      </c>
      <c r="CK61" s="18" t="str">
        <f>IFERROR(VLOOKUP($X61,クラス・種目リスト!$A$2:$AF$48,5,FALSE),"-")</f>
        <v>-</v>
      </c>
      <c r="CL61" s="18" t="str">
        <f>IFERROR(VLOOKUP($X61,クラス・種目リスト!$A$2:$AF$48,6,FALSE),"-")</f>
        <v>-</v>
      </c>
      <c r="CM61" s="18" t="str">
        <f>IFERROR(VLOOKUP($X61,クラス・種目リスト!$A$2:$AF$48,7,FALSE),"-")</f>
        <v>-</v>
      </c>
      <c r="CN61" s="18" t="str">
        <f>IFERROR(VLOOKUP($X61,クラス・種目リスト!$A$2:$AF$48,8,FALSE),"-")</f>
        <v>-</v>
      </c>
      <c r="CO61" s="18" t="str">
        <f>IFERROR(VLOOKUP($X61,クラス・種目リスト!$A$2:$AF$48,9,FALSE),"-")</f>
        <v>-</v>
      </c>
      <c r="CP61" s="18" t="str">
        <f>IFERROR(VLOOKUP($X61,クラス・種目リスト!$A$2:$AF$48,10,FALSE),"-")</f>
        <v>-</v>
      </c>
      <c r="CQ61" s="18" t="str">
        <f>IFERROR(VLOOKUP($X61,クラス・種目リスト!$A$2:$AF$48,11,FALSE),"-")</f>
        <v>-</v>
      </c>
      <c r="CR61" s="18" t="str">
        <f>IFERROR(VLOOKUP($X61,クラス・種目リスト!$A$2:$AF$48,12,FALSE),"-")</f>
        <v>-</v>
      </c>
      <c r="CS61" s="18" t="str">
        <f>IFERROR(VLOOKUP($X61,クラス・種目リスト!$A$2:$AF$48,13,FALSE),"-")</f>
        <v>-</v>
      </c>
      <c r="CT61" s="18" t="str">
        <f>IFERROR(VLOOKUP($X61,クラス・種目リスト!$A$2:$AF$48,14,FALSE),"-")</f>
        <v>-</v>
      </c>
      <c r="CU61" s="18" t="str">
        <f>IFERROR(VLOOKUP($X61,クラス・種目リスト!$A$2:$AF$48,15,FALSE),"-")</f>
        <v>-</v>
      </c>
      <c r="CV61" s="18" t="str">
        <f>IFERROR(VLOOKUP($X61,クラス・種目リスト!$A$2:$AF$48,16,FALSE),"-")</f>
        <v>-</v>
      </c>
      <c r="CW61" s="18" t="str">
        <f>IFERROR(VLOOKUP($X61,クラス・種目リスト!$A$2:$AF$48,17,FALSE),"-")</f>
        <v>-</v>
      </c>
      <c r="CX61" s="18"/>
      <c r="CY61" s="18"/>
      <c r="CZ61" s="18"/>
      <c r="DA61" s="18"/>
      <c r="DB61" s="18"/>
      <c r="DC61" s="18" t="str">
        <f>IFERROR(VLOOKUP($AL61,クラス・種目リスト!$A$2:$AF$48,18,FALSE),"-")</f>
        <v>-</v>
      </c>
      <c r="DD61" s="18" t="str">
        <f>IFERROR(VLOOKUP($AL61,クラス・種目リスト!$A$2:$AF$48,19,FALSE),"-")</f>
        <v>-</v>
      </c>
      <c r="DE61" s="18" t="str">
        <f>IFERROR(VLOOKUP($AL61,クラス・種目リスト!$A$2:$AF$48,20,FALSE),"-")</f>
        <v>-</v>
      </c>
      <c r="DF61" s="18" t="str">
        <f>IFERROR(VLOOKUP($AL61,クラス・種目リスト!$A$2:$AF$48,21,FALSE),"-")</f>
        <v>-</v>
      </c>
      <c r="DG61" s="18" t="str">
        <f>IFERROR(VLOOKUP($AL61,クラス・種目リスト!$A$2:$AF$48,22,FALSE),"-")</f>
        <v>-</v>
      </c>
      <c r="DH61" s="18" t="str">
        <f>IFERROR(VLOOKUP($AL61,クラス・種目リスト!$A$2:$AF$48,23,FALSE),"-")</f>
        <v>-</v>
      </c>
      <c r="DI61" s="18" t="str">
        <f>IFERROR(VLOOKUP($AL61,クラス・種目リスト!$A$2:$AF$48,24,FALSE),"-")</f>
        <v>-</v>
      </c>
      <c r="DJ61" s="18" t="str">
        <f>IFERROR(VLOOKUP($AL61,クラス・種目リスト!$A$2:$AF$48,25,FALSE),"-")</f>
        <v>-</v>
      </c>
      <c r="DK61" s="18" t="str">
        <f>IFERROR(VLOOKUP($AL61,クラス・種目リスト!$A$2:$AF$48,26,FALSE),"-")</f>
        <v>-</v>
      </c>
      <c r="DL61" s="18" t="str">
        <f>IFERROR(VLOOKUP($AL61,クラス・種目リスト!$A$2:$AF$48,27,FALSE),"-")</f>
        <v>-</v>
      </c>
      <c r="DM61" s="18" t="str">
        <f>IFERROR(VLOOKUP($AL61,クラス・種目リスト!$A$2:$AF$48,28,FALSE),"-")</f>
        <v>-</v>
      </c>
      <c r="DN61" s="18" t="str">
        <f>IFERROR(VLOOKUP($AL61,クラス・種目リスト!$A$2:$AF$48,29,FALSE),"-")</f>
        <v>-</v>
      </c>
      <c r="DO61" s="18" t="str">
        <f>IFERROR(VLOOKUP($AL61,クラス・種目リスト!$A$2:$AF$48,30,FALSE),"-")</f>
        <v>-</v>
      </c>
      <c r="DP61" s="18" t="str">
        <f>IFERROR(VLOOKUP($AL61,クラス・種目リスト!$A$2:$AF$48,31,FALSE),"-")</f>
        <v>-</v>
      </c>
      <c r="DQ61" s="18" t="str">
        <f>IFERROR(VLOOKUP($AL61,クラス・種目リスト!$A$2:$AF$48,32,FALSE),"-")</f>
        <v>-</v>
      </c>
      <c r="DW61" s="18" t="str">
        <f>IFERROR(VLOOKUP($AV61,クラス・種目リスト!$A$2:$AF$48,18,FALSE),"-")</f>
        <v>-</v>
      </c>
      <c r="DX61" s="18" t="str">
        <f>IFERROR(VLOOKUP($AV61,クラス・種目リスト!$A$2:$AF$48,19,FALSE),"-")</f>
        <v>-</v>
      </c>
      <c r="DY61" s="18" t="str">
        <f>IFERROR(VLOOKUP($AV61,クラス・種目リスト!$A$2:$AF$48,20,FALSE),"-")</f>
        <v>-</v>
      </c>
      <c r="DZ61" s="18" t="str">
        <f>IFERROR(VLOOKUP($AV61,クラス・種目リスト!$A$2:$AF$48,21,FALSE),"-")</f>
        <v>-</v>
      </c>
      <c r="EA61" s="18" t="str">
        <f>IFERROR(VLOOKUP($AV61,クラス・種目リスト!$A$2:$AF$48,22,FALSE),"-")</f>
        <v>-</v>
      </c>
      <c r="EB61" s="18" t="str">
        <f>IFERROR(VLOOKUP($AV61,クラス・種目リスト!$A$2:$AF$48,23,FALSE),"-")</f>
        <v>-</v>
      </c>
      <c r="EC61" s="18" t="str">
        <f>IFERROR(VLOOKUP($AV61,クラス・種目リスト!$A$2:$AF$48,24,FALSE),"-")</f>
        <v>-</v>
      </c>
      <c r="ED61" s="18" t="str">
        <f>IFERROR(VLOOKUP($AV61,クラス・種目リスト!$A$2:$AF$48,25,FALSE),"-")</f>
        <v>-</v>
      </c>
      <c r="EE61" s="18" t="str">
        <f>IFERROR(VLOOKUP($AV61,クラス・種目リスト!$A$2:$AF$48,26,FALSE),"-")</f>
        <v>-</v>
      </c>
      <c r="EF61" s="18" t="str">
        <f>IFERROR(VLOOKUP($AV61,クラス・種目リスト!$A$2:$AF$48,27,FALSE),"-")</f>
        <v>-</v>
      </c>
      <c r="EG61" s="18" t="str">
        <f>IFERROR(VLOOKUP($AV61,クラス・種目リスト!$A$2:$AF$48,28,FALSE),"-")</f>
        <v>-</v>
      </c>
      <c r="EH61" s="18" t="str">
        <f>IFERROR(VLOOKUP($AV61,クラス・種目リスト!$A$2:$AF$48,29,FALSE),"-")</f>
        <v>-</v>
      </c>
      <c r="EI61" s="18" t="str">
        <f>IFERROR(VLOOKUP($AV61,クラス・種目リスト!$A$2:$AF$48,30,FALSE),"-")</f>
        <v>-</v>
      </c>
      <c r="EJ61" s="18" t="str">
        <f>IFERROR(VLOOKUP($AV61,クラス・種目リスト!$A$2:$AF$48,31,FALSE),"-")</f>
        <v>-</v>
      </c>
      <c r="EK61" s="18" t="str">
        <f>IFERROR(VLOOKUP($AV61,クラス・種目リスト!$A$2:$AF$48,32,FALSE),"-")</f>
        <v>-</v>
      </c>
      <c r="EL61" s="18"/>
      <c r="EM61" s="18"/>
      <c r="EN61" s="18"/>
      <c r="EO61" s="18"/>
      <c r="EP61" s="18"/>
      <c r="ER61" s="3">
        <f ca="1">IF(INDIRECT("O61")="-",0,COUNTA(INDIRECT("O61")))+IF(INDIRECT("Y61")="-",0,COUNTA(INDIRECT("Y61")))+IF(INDIRECT("AM61")="-",0,COUNTA(INDIRECT("AM61")))+IF(INDIRECT("AW61")="-",0,COUNTA(INDIRECT("AW61")))</f>
        <v>0</v>
      </c>
    </row>
    <row r="62" spans="1:148" ht="19.2" customHeight="1" x14ac:dyDescent="0.15">
      <c r="A62" s="211"/>
      <c r="B62" s="238" t="str">
        <f t="shared" si="10"/>
        <v/>
      </c>
      <c r="C62" s="218"/>
      <c r="D62" s="223"/>
      <c r="E62" s="224"/>
      <c r="F62" s="221"/>
      <c r="G62" s="222"/>
      <c r="H62" s="25"/>
      <c r="I62" s="241" t="str">
        <f t="shared" si="11"/>
        <v/>
      </c>
      <c r="J62" s="240" t="str">
        <f t="shared" si="12"/>
        <v/>
      </c>
      <c r="K62" s="78"/>
      <c r="L62" s="240" t="str">
        <f t="shared" si="13"/>
        <v/>
      </c>
      <c r="M62" s="93"/>
      <c r="N62" s="93"/>
      <c r="O62" s="90"/>
      <c r="P62" s="70"/>
      <c r="Q62" s="71"/>
      <c r="R62" s="70"/>
      <c r="S62" s="72"/>
      <c r="T62" s="70"/>
      <c r="U62" s="72"/>
      <c r="V62" s="206" t="str">
        <f t="shared" si="16"/>
        <v/>
      </c>
      <c r="W62" s="206"/>
      <c r="X62" s="91"/>
      <c r="Y62" s="90"/>
      <c r="Z62" s="70"/>
      <c r="AA62" s="71"/>
      <c r="AB62" s="73"/>
      <c r="AC62" s="72"/>
      <c r="AD62" s="74"/>
      <c r="AE62" s="72"/>
      <c r="AF62" s="206" t="str">
        <f t="shared" si="17"/>
        <v/>
      </c>
      <c r="AG62" s="206"/>
      <c r="AH62" s="95"/>
      <c r="AI62" s="19" t="str">
        <f t="shared" si="14"/>
        <v>-</v>
      </c>
      <c r="AJ62" s="234"/>
      <c r="AK62" s="22"/>
      <c r="AL62" s="93"/>
      <c r="AM62" s="90"/>
      <c r="AN62" s="70"/>
      <c r="AO62" s="71"/>
      <c r="AP62" s="73"/>
      <c r="AQ62" s="72"/>
      <c r="AR62" s="74"/>
      <c r="AS62" s="72"/>
      <c r="AT62" s="206" t="str">
        <f t="shared" si="18"/>
        <v/>
      </c>
      <c r="AU62" s="206"/>
      <c r="AV62" s="91"/>
      <c r="AW62" s="90"/>
      <c r="AX62" s="70"/>
      <c r="AY62" s="71"/>
      <c r="AZ62" s="73"/>
      <c r="BA62" s="72"/>
      <c r="BB62" s="74"/>
      <c r="BC62" s="72"/>
      <c r="BD62" s="205" t="str">
        <f t="shared" si="19"/>
        <v/>
      </c>
      <c r="BE62" s="206"/>
      <c r="BF62" s="95"/>
      <c r="BG62" s="19" t="str">
        <f t="shared" si="15"/>
        <v>-</v>
      </c>
      <c r="BH62" s="22"/>
      <c r="BI62" s="152"/>
      <c r="BJ62" s="34" t="str">
        <f t="shared" si="20"/>
        <v/>
      </c>
      <c r="BK62" s="53" t="str">
        <f>IFERROR(VLOOKUP($BJ62,クラス・種目リスト!$A$66:$E$81,3,FALSE),"-")</f>
        <v>-</v>
      </c>
      <c r="BL62" s="53" t="str">
        <f>IFERROR(VLOOKUP($BJ62,クラス・種目リスト!$A$66:$E$81,4,FALSE),"-")</f>
        <v>-</v>
      </c>
      <c r="BM62" s="53" t="str">
        <f>IFERROR(VLOOKUP($BJ62,クラス・種目リスト!$A$66:$E$81,5,FALSE),"-")</f>
        <v>-</v>
      </c>
      <c r="BO62" s="18" t="str">
        <f>IFERROR(VLOOKUP($N62,クラス・種目リスト!$A$2:$AF$48,3,FALSE),"-")</f>
        <v>-</v>
      </c>
      <c r="BP62" s="18" t="str">
        <f>IFERROR(VLOOKUP($N62,クラス・種目リスト!$A$2:$AF$48,4,FALSE),"-")</f>
        <v>-</v>
      </c>
      <c r="BQ62" s="18" t="str">
        <f>IFERROR(VLOOKUP($N62,クラス・種目リスト!$A$2:$AF$48,5,FALSE),"-")</f>
        <v>-</v>
      </c>
      <c r="BR62" s="18" t="str">
        <f>IFERROR(VLOOKUP($N62,クラス・種目リスト!$A$2:$AF$48,6,FALSE),"-")</f>
        <v>-</v>
      </c>
      <c r="BS62" s="18" t="str">
        <f>IFERROR(VLOOKUP($N62,クラス・種目リスト!$A$2:$AF$48,7,FALSE),"-")</f>
        <v>-</v>
      </c>
      <c r="BT62" s="18" t="str">
        <f>IFERROR(VLOOKUP($N62,クラス・種目リスト!$A$2:$AF$48,8,FALSE),"-")</f>
        <v>-</v>
      </c>
      <c r="BU62" s="18" t="str">
        <f>IFERROR(VLOOKUP($N62,クラス・種目リスト!$A$2:$AF$48,9,FALSE),"-")</f>
        <v>-</v>
      </c>
      <c r="BV62" s="18" t="str">
        <f>IFERROR(VLOOKUP($N62,クラス・種目リスト!$A$2:$AF$48,10,FALSE),"-")</f>
        <v>-</v>
      </c>
      <c r="BW62" s="18" t="str">
        <f>IFERROR(VLOOKUP($N62,クラス・種目リスト!$A$2:$AF$48,11,FALSE),"-")</f>
        <v>-</v>
      </c>
      <c r="BX62" s="18" t="str">
        <f>IFERROR(VLOOKUP($N62,クラス・種目リスト!$A$2:$AF$48,12,FALSE),"-")</f>
        <v>-</v>
      </c>
      <c r="BY62" s="18" t="str">
        <f>IFERROR(VLOOKUP($N62,クラス・種目リスト!$A$2:$AF$48,13,FALSE),"-")</f>
        <v>-</v>
      </c>
      <c r="BZ62" s="18" t="str">
        <f>IFERROR(VLOOKUP($N62,クラス・種目リスト!$A$2:$AF$48,14,FALSE),"-")</f>
        <v>-</v>
      </c>
      <c r="CA62" s="18" t="str">
        <f>IFERROR(VLOOKUP($N62,クラス・種目リスト!$A$2:$AF$48,15,FALSE),"-")</f>
        <v>-</v>
      </c>
      <c r="CB62" s="18" t="str">
        <f>IFERROR(VLOOKUP($N62,クラス・種目リスト!$A$2:$AF$48,16,FALSE),"-")</f>
        <v>-</v>
      </c>
      <c r="CC62" s="18" t="str">
        <f>IFERROR(VLOOKUP($N62,クラス・種目リスト!$A$2:$AF$48,17,FALSE),"-")</f>
        <v>-</v>
      </c>
      <c r="CD62" s="18"/>
      <c r="CE62" s="18"/>
      <c r="CF62" s="18"/>
      <c r="CG62" s="18"/>
      <c r="CH62" s="18"/>
      <c r="CI62" s="18" t="str">
        <f>IFERROR(VLOOKUP($X62,クラス・種目リスト!$A$2:$AF$48,3,FALSE),"-")</f>
        <v>-</v>
      </c>
      <c r="CJ62" s="18" t="str">
        <f>IFERROR(VLOOKUP($X62,クラス・種目リスト!$A$2:$AF$48,4,FALSE),"-")</f>
        <v>-</v>
      </c>
      <c r="CK62" s="18" t="str">
        <f>IFERROR(VLOOKUP($X62,クラス・種目リスト!$A$2:$AF$48,5,FALSE),"-")</f>
        <v>-</v>
      </c>
      <c r="CL62" s="18" t="str">
        <f>IFERROR(VLOOKUP($X62,クラス・種目リスト!$A$2:$AF$48,6,FALSE),"-")</f>
        <v>-</v>
      </c>
      <c r="CM62" s="18" t="str">
        <f>IFERROR(VLOOKUP($X62,クラス・種目リスト!$A$2:$AF$48,7,FALSE),"-")</f>
        <v>-</v>
      </c>
      <c r="CN62" s="18" t="str">
        <f>IFERROR(VLOOKUP($X62,クラス・種目リスト!$A$2:$AF$48,8,FALSE),"-")</f>
        <v>-</v>
      </c>
      <c r="CO62" s="18" t="str">
        <f>IFERROR(VLOOKUP($X62,クラス・種目リスト!$A$2:$AF$48,9,FALSE),"-")</f>
        <v>-</v>
      </c>
      <c r="CP62" s="18" t="str">
        <f>IFERROR(VLOOKUP($X62,クラス・種目リスト!$A$2:$AF$48,10,FALSE),"-")</f>
        <v>-</v>
      </c>
      <c r="CQ62" s="18" t="str">
        <f>IFERROR(VLOOKUP($X62,クラス・種目リスト!$A$2:$AF$48,11,FALSE),"-")</f>
        <v>-</v>
      </c>
      <c r="CR62" s="18" t="str">
        <f>IFERROR(VLOOKUP($X62,クラス・種目リスト!$A$2:$AF$48,12,FALSE),"-")</f>
        <v>-</v>
      </c>
      <c r="CS62" s="18" t="str">
        <f>IFERROR(VLOOKUP($X62,クラス・種目リスト!$A$2:$AF$48,13,FALSE),"-")</f>
        <v>-</v>
      </c>
      <c r="CT62" s="18" t="str">
        <f>IFERROR(VLOOKUP($X62,クラス・種目リスト!$A$2:$AF$48,14,FALSE),"-")</f>
        <v>-</v>
      </c>
      <c r="CU62" s="18" t="str">
        <f>IFERROR(VLOOKUP($X62,クラス・種目リスト!$A$2:$AF$48,15,FALSE),"-")</f>
        <v>-</v>
      </c>
      <c r="CV62" s="18" t="str">
        <f>IFERROR(VLOOKUP($X62,クラス・種目リスト!$A$2:$AF$48,16,FALSE),"-")</f>
        <v>-</v>
      </c>
      <c r="CW62" s="18" t="str">
        <f>IFERROR(VLOOKUP($X62,クラス・種目リスト!$A$2:$AF$48,17,FALSE),"-")</f>
        <v>-</v>
      </c>
      <c r="CX62" s="18"/>
      <c r="CY62" s="18"/>
      <c r="CZ62" s="18"/>
      <c r="DA62" s="18"/>
      <c r="DB62" s="18"/>
      <c r="DC62" s="18" t="str">
        <f>IFERROR(VLOOKUP($AL62,クラス・種目リスト!$A$2:$AF$48,18,FALSE),"-")</f>
        <v>-</v>
      </c>
      <c r="DD62" s="18" t="str">
        <f>IFERROR(VLOOKUP($AL62,クラス・種目リスト!$A$2:$AF$48,19,FALSE),"-")</f>
        <v>-</v>
      </c>
      <c r="DE62" s="18" t="str">
        <f>IFERROR(VLOOKUP($AL62,クラス・種目リスト!$A$2:$AF$48,20,FALSE),"-")</f>
        <v>-</v>
      </c>
      <c r="DF62" s="18" t="str">
        <f>IFERROR(VLOOKUP($AL62,クラス・種目リスト!$A$2:$AF$48,21,FALSE),"-")</f>
        <v>-</v>
      </c>
      <c r="DG62" s="18" t="str">
        <f>IFERROR(VLOOKUP($AL62,クラス・種目リスト!$A$2:$AF$48,22,FALSE),"-")</f>
        <v>-</v>
      </c>
      <c r="DH62" s="18" t="str">
        <f>IFERROR(VLOOKUP($AL62,クラス・種目リスト!$A$2:$AF$48,23,FALSE),"-")</f>
        <v>-</v>
      </c>
      <c r="DI62" s="18" t="str">
        <f>IFERROR(VLOOKUP($AL62,クラス・種目リスト!$A$2:$AF$48,24,FALSE),"-")</f>
        <v>-</v>
      </c>
      <c r="DJ62" s="18" t="str">
        <f>IFERROR(VLOOKUP($AL62,クラス・種目リスト!$A$2:$AF$48,25,FALSE),"-")</f>
        <v>-</v>
      </c>
      <c r="DK62" s="18" t="str">
        <f>IFERROR(VLOOKUP($AL62,クラス・種目リスト!$A$2:$AF$48,26,FALSE),"-")</f>
        <v>-</v>
      </c>
      <c r="DL62" s="18" t="str">
        <f>IFERROR(VLOOKUP($AL62,クラス・種目リスト!$A$2:$AF$48,27,FALSE),"-")</f>
        <v>-</v>
      </c>
      <c r="DM62" s="18" t="str">
        <f>IFERROR(VLOOKUP($AL62,クラス・種目リスト!$A$2:$AF$48,28,FALSE),"-")</f>
        <v>-</v>
      </c>
      <c r="DN62" s="18" t="str">
        <f>IFERROR(VLOOKUP($AL62,クラス・種目リスト!$A$2:$AF$48,29,FALSE),"-")</f>
        <v>-</v>
      </c>
      <c r="DO62" s="18" t="str">
        <f>IFERROR(VLOOKUP($AL62,クラス・種目リスト!$A$2:$AF$48,30,FALSE),"-")</f>
        <v>-</v>
      </c>
      <c r="DP62" s="18" t="str">
        <f>IFERROR(VLOOKUP($AL62,クラス・種目リスト!$A$2:$AF$48,31,FALSE),"-")</f>
        <v>-</v>
      </c>
      <c r="DQ62" s="18" t="str">
        <f>IFERROR(VLOOKUP($AL62,クラス・種目リスト!$A$2:$AF$48,32,FALSE),"-")</f>
        <v>-</v>
      </c>
      <c r="DW62" s="18" t="str">
        <f>IFERROR(VLOOKUP($AV62,クラス・種目リスト!$A$2:$AF$48,18,FALSE),"-")</f>
        <v>-</v>
      </c>
      <c r="DX62" s="18" t="str">
        <f>IFERROR(VLOOKUP($AV62,クラス・種目リスト!$A$2:$AF$48,19,FALSE),"-")</f>
        <v>-</v>
      </c>
      <c r="DY62" s="18" t="str">
        <f>IFERROR(VLOOKUP($AV62,クラス・種目リスト!$A$2:$AF$48,20,FALSE),"-")</f>
        <v>-</v>
      </c>
      <c r="DZ62" s="18" t="str">
        <f>IFERROR(VLOOKUP($AV62,クラス・種目リスト!$A$2:$AF$48,21,FALSE),"-")</f>
        <v>-</v>
      </c>
      <c r="EA62" s="18" t="str">
        <f>IFERROR(VLOOKUP($AV62,クラス・種目リスト!$A$2:$AF$48,22,FALSE),"-")</f>
        <v>-</v>
      </c>
      <c r="EB62" s="18" t="str">
        <f>IFERROR(VLOOKUP($AV62,クラス・種目リスト!$A$2:$AF$48,23,FALSE),"-")</f>
        <v>-</v>
      </c>
      <c r="EC62" s="18" t="str">
        <f>IFERROR(VLOOKUP($AV62,クラス・種目リスト!$A$2:$AF$48,24,FALSE),"-")</f>
        <v>-</v>
      </c>
      <c r="ED62" s="18" t="str">
        <f>IFERROR(VLOOKUP($AV62,クラス・種目リスト!$A$2:$AF$48,25,FALSE),"-")</f>
        <v>-</v>
      </c>
      <c r="EE62" s="18" t="str">
        <f>IFERROR(VLOOKUP($AV62,クラス・種目リスト!$A$2:$AF$48,26,FALSE),"-")</f>
        <v>-</v>
      </c>
      <c r="EF62" s="18" t="str">
        <f>IFERROR(VLOOKUP($AV62,クラス・種目リスト!$A$2:$AF$48,27,FALSE),"-")</f>
        <v>-</v>
      </c>
      <c r="EG62" s="18" t="str">
        <f>IFERROR(VLOOKUP($AV62,クラス・種目リスト!$A$2:$AF$48,28,FALSE),"-")</f>
        <v>-</v>
      </c>
      <c r="EH62" s="18" t="str">
        <f>IFERROR(VLOOKUP($AV62,クラス・種目リスト!$A$2:$AF$48,29,FALSE),"-")</f>
        <v>-</v>
      </c>
      <c r="EI62" s="18" t="str">
        <f>IFERROR(VLOOKUP($AV62,クラス・種目リスト!$A$2:$AF$48,30,FALSE),"-")</f>
        <v>-</v>
      </c>
      <c r="EJ62" s="18" t="str">
        <f>IFERROR(VLOOKUP($AV62,クラス・種目リスト!$A$2:$AF$48,31,FALSE),"-")</f>
        <v>-</v>
      </c>
      <c r="EK62" s="18" t="str">
        <f>IFERROR(VLOOKUP($AV62,クラス・種目リスト!$A$2:$AF$48,32,FALSE),"-")</f>
        <v>-</v>
      </c>
      <c r="EL62" s="18"/>
      <c r="EM62" s="18"/>
      <c r="EN62" s="18"/>
      <c r="EO62" s="18"/>
      <c r="EP62" s="18"/>
      <c r="ER62" s="3">
        <f ca="1">IF(INDIRECT("O62")="-",0,COUNTA(INDIRECT("O62")))+IF(INDIRECT("Y62")="-",0,COUNTA(INDIRECT("Y62")))+IF(INDIRECT("AM62")="-",0,COUNTA(INDIRECT("AM62")))+IF(INDIRECT("AW62")="-",0,COUNTA(INDIRECT("AW62")))</f>
        <v>0</v>
      </c>
    </row>
    <row r="63" spans="1:148" ht="19.2" customHeight="1" x14ac:dyDescent="0.15">
      <c r="A63" s="153"/>
      <c r="B63" s="146"/>
      <c r="C63" s="146"/>
      <c r="D63" s="154"/>
      <c r="E63" s="154"/>
      <c r="F63" s="155"/>
      <c r="G63" s="155"/>
      <c r="H63" s="154"/>
      <c r="I63" s="154"/>
      <c r="J63" s="154"/>
      <c r="K63" s="154"/>
      <c r="L63" s="154"/>
      <c r="M63" s="154"/>
      <c r="N63" s="154"/>
      <c r="O63" s="156"/>
      <c r="P63" s="156"/>
      <c r="Q63" s="156"/>
      <c r="R63" s="156"/>
      <c r="S63" s="156"/>
      <c r="T63" s="156"/>
      <c r="U63" s="156"/>
      <c r="V63" s="156"/>
      <c r="W63" s="156"/>
      <c r="X63" s="154"/>
      <c r="Y63" s="156"/>
      <c r="Z63" s="156"/>
      <c r="AA63" s="156"/>
      <c r="AB63" s="156"/>
      <c r="AC63" s="156"/>
      <c r="AD63" s="156"/>
      <c r="AE63" s="156"/>
      <c r="AF63" s="156"/>
      <c r="AG63" s="156"/>
      <c r="AH63" s="146"/>
      <c r="AI63" s="146"/>
      <c r="AJ63" s="146"/>
      <c r="AK63" s="146"/>
      <c r="AL63" s="154"/>
      <c r="AM63" s="156"/>
      <c r="AN63" s="156"/>
      <c r="AO63" s="156"/>
      <c r="AP63" s="156"/>
      <c r="AQ63" s="156"/>
      <c r="AR63" s="156"/>
      <c r="AS63" s="156"/>
      <c r="AT63" s="156"/>
      <c r="AU63" s="156"/>
      <c r="AV63" s="154"/>
      <c r="AW63" s="156"/>
      <c r="AX63" s="156"/>
      <c r="AY63" s="156"/>
      <c r="AZ63" s="156"/>
      <c r="BA63" s="156"/>
      <c r="BB63" s="156"/>
      <c r="BC63" s="156"/>
      <c r="BD63" s="156"/>
      <c r="BE63" s="156"/>
      <c r="BF63" s="146"/>
      <c r="BG63" s="146"/>
      <c r="BH63" s="146"/>
      <c r="BI63" s="146"/>
      <c r="BJ63" s="35"/>
      <c r="BK63" s="3"/>
      <c r="BL63" s="47"/>
      <c r="BM63" s="2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</row>
  </sheetData>
  <sheetProtection formatCells="0" selectLockedCells="1"/>
  <dataConsolidate/>
  <mergeCells count="75">
    <mergeCell ref="AR8:AS8"/>
    <mergeCell ref="AR9:AS9"/>
    <mergeCell ref="AR10:AS10"/>
    <mergeCell ref="AR11:AS11"/>
    <mergeCell ref="AR12:AS12"/>
    <mergeCell ref="G3:H3"/>
    <mergeCell ref="M4:M5"/>
    <mergeCell ref="J4:J5"/>
    <mergeCell ref="D7:H7"/>
    <mergeCell ref="K4:K5"/>
    <mergeCell ref="L4:L5"/>
    <mergeCell ref="D17:E17"/>
    <mergeCell ref="F17:G17"/>
    <mergeCell ref="E12:G12"/>
    <mergeCell ref="G4:H4"/>
    <mergeCell ref="D6:H6"/>
    <mergeCell ref="E9:G9"/>
    <mergeCell ref="E10:G10"/>
    <mergeCell ref="A10:D10"/>
    <mergeCell ref="A11:D11"/>
    <mergeCell ref="A12:D12"/>
    <mergeCell ref="A13:D13"/>
    <mergeCell ref="A4:B4"/>
    <mergeCell ref="A6:C6"/>
    <mergeCell ref="A7:C7"/>
    <mergeCell ref="A9:D9"/>
    <mergeCell ref="Z4:AF4"/>
    <mergeCell ref="T7:U7"/>
    <mergeCell ref="T8:U8"/>
    <mergeCell ref="T9:U9"/>
    <mergeCell ref="P4:U4"/>
    <mergeCell ref="O5:S5"/>
    <mergeCell ref="T5:U5"/>
    <mergeCell ref="O6:S6"/>
    <mergeCell ref="O7:S7"/>
    <mergeCell ref="O8:S8"/>
    <mergeCell ref="T6:U6"/>
    <mergeCell ref="AN4:AS4"/>
    <mergeCell ref="AX4:BD4"/>
    <mergeCell ref="AM5:AQ5"/>
    <mergeCell ref="AM6:AQ6"/>
    <mergeCell ref="AM7:AQ7"/>
    <mergeCell ref="AR5:AS5"/>
    <mergeCell ref="AR6:AS6"/>
    <mergeCell ref="AR7:AS7"/>
    <mergeCell ref="AV17:AW17"/>
    <mergeCell ref="AX17:BD17"/>
    <mergeCell ref="AM10:AQ10"/>
    <mergeCell ref="AM11:AQ11"/>
    <mergeCell ref="AM12:AQ12"/>
    <mergeCell ref="AM13:AQ13"/>
    <mergeCell ref="AL17:AM17"/>
    <mergeCell ref="AN17:AT17"/>
    <mergeCell ref="AR13:AS13"/>
    <mergeCell ref="AM14:AQ14"/>
    <mergeCell ref="AR14:AS14"/>
    <mergeCell ref="AM8:AQ8"/>
    <mergeCell ref="AM9:AQ9"/>
    <mergeCell ref="E13:G13"/>
    <mergeCell ref="O13:S13"/>
    <mergeCell ref="T13:U13"/>
    <mergeCell ref="O9:S9"/>
    <mergeCell ref="E11:G11"/>
    <mergeCell ref="T10:U10"/>
    <mergeCell ref="O10:S10"/>
    <mergeCell ref="Z17:AF17"/>
    <mergeCell ref="X17:Y17"/>
    <mergeCell ref="O11:S11"/>
    <mergeCell ref="O12:S12"/>
    <mergeCell ref="T12:U12"/>
    <mergeCell ref="T11:U11"/>
    <mergeCell ref="P17:V17"/>
    <mergeCell ref="N17:O17"/>
    <mergeCell ref="O14:S14"/>
    <mergeCell ref="T14:U14"/>
  </mergeCells>
  <phoneticPr fontId="3"/>
  <conditionalFormatting sqref="M6:M12 AH10:AH14 BH53:BI56">
    <cfRule type="cellIs" dxfId="10" priority="16" stopIfTrue="1" operator="equal">
      <formula>0</formula>
    </cfRule>
  </conditionalFormatting>
  <conditionalFormatting sqref="Y6">
    <cfRule type="expression" dxfId="9" priority="8">
      <formula>AND($Y$6="",COUNTA($AH$19:$AH$62)&gt;0)</formula>
    </cfRule>
  </conditionalFormatting>
  <conditionalFormatting sqref="Y7">
    <cfRule type="expression" dxfId="8" priority="7">
      <formula>AND($Y$7="",COUNTA($AH$19:$AH$62)&gt;6)</formula>
    </cfRule>
  </conditionalFormatting>
  <conditionalFormatting sqref="Y8">
    <cfRule type="expression" dxfId="7" priority="6">
      <formula>AND($Y$8="",COUNTA($AH$19:$AH$62)&gt;12)</formula>
    </cfRule>
  </conditionalFormatting>
  <conditionalFormatting sqref="Y9">
    <cfRule type="expression" dxfId="6" priority="5">
      <formula>AND($Y$9="",COUNTA($AH$19:$AH$62)&gt;18)</formula>
    </cfRule>
  </conditionalFormatting>
  <conditionalFormatting sqref="Y10">
    <cfRule type="expression" dxfId="5" priority="4">
      <formula>AND($Y$10="",COUNTA($AH$19:$AH$62)&gt;24)</formula>
    </cfRule>
  </conditionalFormatting>
  <conditionalFormatting sqref="Y11">
    <cfRule type="expression" dxfId="4" priority="3">
      <formula>AND($Y$11="",COUNTA($AH$19:$AH$62)&gt;30)</formula>
    </cfRule>
  </conditionalFormatting>
  <conditionalFormatting sqref="Y12">
    <cfRule type="expression" dxfId="3" priority="2">
      <formula>AND($Y$12="",COUNTA($AH$19:$AH$62)&gt;36)</formula>
    </cfRule>
  </conditionalFormatting>
  <conditionalFormatting sqref="Y13:Y14">
    <cfRule type="expression" dxfId="2" priority="1">
      <formula>AND($Y$13="",COUNTA($AH$19:$AH$62)&gt;42)</formula>
    </cfRule>
  </conditionalFormatting>
  <conditionalFormatting sqref="AJ53:AK56">
    <cfRule type="cellIs" dxfId="1" priority="12" stopIfTrue="1" operator="equal">
      <formula>0</formula>
    </cfRule>
  </conditionalFormatting>
  <conditionalFormatting sqref="BF10:BF14">
    <cfRule type="cellIs" dxfId="0" priority="9" stopIfTrue="1" operator="equal">
      <formula>0</formula>
    </cfRule>
  </conditionalFormatting>
  <dataValidations count="41">
    <dataValidation imeMode="halfKatakana" allowBlank="1" showInputMessage="1" showErrorMessage="1" sqref="F19:G63 AT5:AU14 V5:W14" xr:uid="{E41EE826-EDBD-4B81-82DA-164FCF63B989}"/>
    <dataValidation errorStyle="information" allowBlank="1" showInputMessage="1" showErrorMessage="1" errorTitle="リレー複数登録の場合" error="リストからA,B,C・・・を選択して下さい" sqref="BI63 BI19:BI48 AI63:AJ63 AK19:AK63 BH19:BH63 BG63" xr:uid="{F1D79159-F3BB-4284-AAE3-CEB6398DF456}"/>
    <dataValidation allowBlank="1" showInputMessage="1" sqref="BT6:BX9 CB6:CC9 CD6:CH10 G4:H4 B19:B62" xr:uid="{641B14E7-A5DC-4997-B6D4-3D88D2FA5D4E}"/>
    <dataValidation type="list" allowBlank="1" showInputMessage="1" showErrorMessage="1" sqref="CJ5" xr:uid="{930AFC9C-B211-4DF0-9782-4935F0E37C0F}">
      <formula1>#REF!</formula1>
    </dataValidation>
    <dataValidation type="list" allowBlank="1" showInputMessage="1" showErrorMessage="1" sqref="C4" xr:uid="{DE948054-6AC9-4304-BD48-93FEAF4D02DD}">
      <formula1>$BZ$1:$CC$1</formula1>
    </dataValidation>
    <dataValidation type="list" allowBlank="1" showInputMessage="1" sqref="B63" xr:uid="{3A2B0954-2BA0-4C1A-8EB3-CCC5C0A28F7D}">
      <formula1>$BL$4</formula1>
    </dataValidation>
    <dataValidation allowBlank="1" showInputMessage="1" showErrorMessage="1" error="7文字以内で入力してください。または、市立・町立・村立は省略してください。または、小学校は「小」、中学校は「中」、高校は「高」、大学は「大」と省略してください。" sqref="F3" xr:uid="{BB01AC7E-A8C7-4D6E-8F0A-7CE10F2F768E}"/>
    <dataValidation operator="equal" allowBlank="1" showInputMessage="1" showErrorMessage="1" error="生年月日は西暦で、１～９月（日）は０１～０９のように入力してください。" sqref="I63" xr:uid="{F68559A1-75B9-4187-BD1D-095FF7FC2414}"/>
    <dataValidation type="custom" allowBlank="1" showInputMessage="1" showErrorMessage="1" error="文字数をご確認ください。「キャンセル」を押して再入力して下さい。市立・町立・村立は省略し、小学校は「小」、中学校は「中」、高校は「高」、大学は「大」と省略してください。" sqref="F5:H5" xr:uid="{500CCB59-AC08-4A3F-8492-D0C810E4D84D}">
      <formula1>AND(IF(ISERROR(FIND("市立",F5,1)),0,FIND("市立",F5,1))+IF(ISERROR(FIND("町立",F5,1)),0,FIND("町立",F5,1))+IF(ISERROR(FIND("村立",F5,1)),0,FIND("村立",F5,1))+IF(ISERROR(FIND("学校",F5,1)),0,FIND("学校",F5,1))+IF(ISERROR(FIND("高校",F5,1)),0,FIND("高校",F5,1))=0,LENB(F5)&lt;15)</formula1>
    </dataValidation>
    <dataValidation operator="equal" allowBlank="1" showInputMessage="1" sqref="M63 J19:L63" xr:uid="{29AAD962-04A5-46F5-B1B4-258C5296BB07}"/>
    <dataValidation type="list" allowBlank="1" showInputMessage="1" sqref="E4" xr:uid="{3ADF5B46-3CDF-40BE-B90A-3BD3DA8717D7}">
      <formula1>$BK$2:$BV$2</formula1>
    </dataValidation>
    <dataValidation imeMode="halfAlpha" allowBlank="1" showInputMessage="1" showErrorMessage="1" sqref="H19:H62" xr:uid="{A63D50DF-FAEC-477B-B0AA-5379029D3890}"/>
    <dataValidation type="list" imeMode="halfAlpha" allowBlank="1" showInputMessage="1" showErrorMessage="1" sqref="C19:C62" xr:uid="{5410A312-BBAC-424A-BE92-4A10E17709BB}">
      <formula1>$BV$1:$BW$1</formula1>
    </dataValidation>
    <dataValidation errorStyle="information" allowBlank="1" showInputMessage="1" showErrorMessage="1" errorTitle="コンバインドの場合" error="リストからA,Bを選択して下さい" sqref="AJ19:AJ62" xr:uid="{4E4DD0AA-E4F7-46AD-8ACF-0411D4A39083}"/>
    <dataValidation type="whole" allowBlank="1" showInputMessage="1" showErrorMessage="1" sqref="AN18:AS62 P18:U62" xr:uid="{E28C1B44-BECD-4528-86F4-D69BD4329965}">
      <formula1>0</formula1>
      <formula2>9</formula2>
    </dataValidation>
    <dataValidation type="whole" allowBlank="1" showInputMessage="1" showErrorMessage="1" errorTitle="お願い" error="数字は１マスに１つずつ入れてください。" sqref="Z5:AE14 AY9 AX18:BC62 Z18:AE62 AX5:BC5" xr:uid="{E6001AE2-1757-4F88-82B1-10A3EA134D02}">
      <formula1>0</formula1>
      <formula2>9</formula2>
    </dataValidation>
    <dataValidation type="whole" allowBlank="1" showInputMessage="1" showErrorMessage="1" errorTitle="お願い" error="数字は１ますに１つずつ入れてください。" sqref="AZ6:BC14 AY6:AY8 AY10:AY14 AX6:AX14" xr:uid="{307862C2-3B9A-4376-98B3-058791F47E16}">
      <formula1>0</formula1>
      <formula2>9</formula2>
    </dataValidation>
    <dataValidation type="list" allowBlank="1" showInputMessage="1" showErrorMessage="1" sqref="BF19:BF62 AH19:AH62" xr:uid="{E9AF116A-77AA-47A4-9E80-3E9E1B213D69}">
      <formula1>$BT$1</formula1>
    </dataValidation>
    <dataValidation type="list" operator="equal" allowBlank="1" showInputMessage="1" sqref="M19:M62" xr:uid="{39092084-1CB4-4E1B-8A6D-BA2C7EA370BB}">
      <formula1>$BT$1</formula1>
    </dataValidation>
    <dataValidation type="list" allowBlank="1" showInputMessage="1" sqref="A19:A62" xr:uid="{416F4481-4CF9-486E-832A-34E0269198C5}">
      <formula1>$BU$1</formula1>
    </dataValidation>
    <dataValidation type="list" allowBlank="1" showInputMessage="1" showErrorMessage="1" sqref="C63" xr:uid="{CA066FE7-07AC-496F-A73F-F286575CF901}">
      <formula1>$BK$3:$BK$6</formula1>
    </dataValidation>
    <dataValidation type="list" allowBlank="1" showInputMessage="1" showErrorMessage="1" sqref="AV5 X5" xr:uid="{00002260-7A2D-4E7F-98B6-27048A20200F}">
      <formula1>$BK$3:$BR$3</formula1>
    </dataValidation>
    <dataValidation type="list" allowBlank="1" showInputMessage="1" showErrorMessage="1" sqref="X19:X62 N19:N62 AL19:AL62 AV19:AV62" xr:uid="{6A90FDE0-C63C-4939-9CD8-2F5B5BCD4C5F}">
      <formula1>$BK19:$BM19</formula1>
    </dataValidation>
    <dataValidation imeMode="halfKatakana" allowBlank="1" showInputMessage="1" showErrorMessage="1" error="7文字以内で入力してください。または、市立・町立・村立は省略してください。または、小学校は「小」、中学校は「中」、高校は「高」、大学は「大」と省略してください。" sqref="G3:H3" xr:uid="{04B2D8ED-80F0-49A2-9886-F003AE9AC587}"/>
    <dataValidation type="list" allowBlank="1" showInputMessage="1" showErrorMessage="1" sqref="AV63 X63" xr:uid="{E656DC4F-53FC-4606-B1C8-9163109DAC0D}">
      <formula1>INDIRECT($CC63)</formula1>
    </dataValidation>
    <dataValidation type="list" allowBlank="1" showInputMessage="1" showErrorMessage="1" sqref="AM63 O63" xr:uid="{74D7EBF0-A5A1-4033-BB04-D2AD99B0428D}">
      <formula1>INDIRECT($N63)</formula1>
    </dataValidation>
    <dataValidation type="list" allowBlank="1" showInputMessage="1" showErrorMessage="1" sqref="Y63 AW63" xr:uid="{ED72F5F5-527B-4080-8F6D-685E8D414475}">
      <formula1>INDIRECT($X63)</formula1>
    </dataValidation>
    <dataValidation type="list" operator="equal" allowBlank="1" showInputMessage="1" sqref="AL63 N63" xr:uid="{6F8432BC-B54B-4CBB-A4EB-796E375A3F72}">
      <formula1>INDIRECT($CC63)</formula1>
    </dataValidation>
    <dataValidation type="list" allowBlank="1" showInputMessage="1" showErrorMessage="1" sqref="BF63 AH63" xr:uid="{DB96005D-4E7D-41BF-A7D7-CF20FB35DA20}">
      <formula1>INDIRECT($BJ63)</formula1>
    </dataValidation>
    <dataValidation type="list" allowBlank="1" showInputMessage="1" showErrorMessage="1" sqref="T6:U14" xr:uid="{0E59A51E-A72D-4703-85C7-6D0E89CA5D34}">
      <formula1>$AI$19:$AI$62</formula1>
    </dataValidation>
    <dataValidation type="list" allowBlank="1" showInputMessage="1" showErrorMessage="1" sqref="AW5 Y5:Y14" xr:uid="{4C3DDBBD-50C1-4C6B-8CA6-F54A89900C63}">
      <formula1>$BV$3:$BY$3</formula1>
    </dataValidation>
    <dataValidation type="list" allowBlank="1" showInputMessage="1" showErrorMessage="1" sqref="AV6:AV14" xr:uid="{5DB65490-78CE-470E-A101-16B10AB51858}">
      <formula1>$BN$3:$BS$3</formula1>
    </dataValidation>
    <dataValidation type="list" allowBlank="1" showInputMessage="1" showErrorMessage="1" sqref="AW6:AW14" xr:uid="{A83E6FC0-03BC-4DB1-990C-C5D340337BEF}">
      <formula1>$BV$3</formula1>
    </dataValidation>
    <dataValidation type="list" allowBlank="1" showInputMessage="1" showErrorMessage="1" sqref="X6:X14" xr:uid="{C03A2436-056C-4841-BA80-81C26BA7C84E}">
      <formula1>$BK$3:$BM$3</formula1>
    </dataValidation>
    <dataValidation type="list" allowBlank="1" showInputMessage="1" showErrorMessage="1" sqref="AR6:AS14" xr:uid="{290AF179-AAE4-4F13-BA57-425C9981AE35}">
      <formula1>$BG$19:$BG$62</formula1>
    </dataValidation>
    <dataValidation type="list" allowBlank="1" showInputMessage="1" showErrorMessage="1" sqref="O19:O62" xr:uid="{EA7D7743-BFD1-490C-A538-167D3B391A48}">
      <formula1>$BO19:$CC19</formula1>
    </dataValidation>
    <dataValidation type="list" allowBlank="1" showInputMessage="1" showErrorMessage="1" sqref="Y19:Y62" xr:uid="{FB5E0263-E464-43A9-9D25-8E9B42F3A3A4}">
      <formula1>$CI19:$CW19</formula1>
    </dataValidation>
    <dataValidation type="list" allowBlank="1" showInputMessage="1" showErrorMessage="1" sqref="AM19:AM62" xr:uid="{12E9D773-1DC9-4DCD-BC5B-D65CCA6ABBCF}">
      <formula1>$DC19:$DQ19</formula1>
    </dataValidation>
    <dataValidation type="list" allowBlank="1" showInputMessage="1" showErrorMessage="1" sqref="AW19:AW62" xr:uid="{4540C931-1E17-4A73-B3C7-9A9467000F30}">
      <formula1>$DW19:$EK19</formula1>
    </dataValidation>
    <dataValidation errorStyle="information" imeMode="halfAlpha" allowBlank="1" showInputMessage="1" showErrorMessage="1" errorTitle="リレー複数登録の場合" error="リストからA,B,C・・・を選択して下さい" sqref="AI19:AI62 BG19:BG62" xr:uid="{F444C5B3-E95A-422E-931C-B5456BDA2A0C}"/>
    <dataValidation type="list" allowBlank="1" showInputMessage="1" showErrorMessage="1" sqref="H10:H13" xr:uid="{D84D0613-D056-46A0-846C-1DBA4FEE698D}">
      <formula1>$BZ$2:$CC$2</formula1>
    </dataValidation>
  </dataValidations>
  <pageMargins left="0.39370078740157483" right="0.39370078740157483" top="0.39370078740157483" bottom="0.39370078740157483" header="0.51181102362204722" footer="0.51181102362204722"/>
  <pageSetup paperSize="9" scale="46" orientation="landscape" verticalDpi="4294967293" r:id="rId1"/>
  <headerFooter alignWithMargins="0"/>
  <colBreaks count="1" manualBreakCount="1">
    <brk id="6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A80309-07DC-48A3-BF59-F6B8B0978F11}">
          <x14:formula1>
            <xm:f>クラス・種目リスト!$A$2:$A$63</xm:f>
          </x14:formula1>
          <xm:sqref>BK3:BR3</xm:sqref>
        </x14:dataValidation>
        <x14:dataValidation type="list" allowBlank="1" showInputMessage="1" xr:uid="{C59428D5-8AE8-4900-A8F1-62A9FE3C10BF}">
          <x14:formula1>
            <xm:f>クラス・種目リスト!$A$2:$A$63</xm:f>
          </x14:formula1>
          <xm:sqref>BS3:BT3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F14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V25" sqref="V25"/>
    </sheetView>
  </sheetViews>
  <sheetFormatPr defaultColWidth="9" defaultRowHeight="12.6" x14ac:dyDescent="0.15"/>
  <cols>
    <col min="1" max="1" width="18.44140625" style="58" customWidth="1"/>
    <col min="2" max="2" width="3.109375" style="58" customWidth="1"/>
    <col min="3" max="32" width="8.88671875" style="58" customWidth="1"/>
    <col min="33" max="16384" width="9" style="58"/>
  </cols>
  <sheetData>
    <row r="1" spans="1:32" x14ac:dyDescent="0.15">
      <c r="A1" s="57" t="s">
        <v>216</v>
      </c>
      <c r="B1" s="57"/>
      <c r="C1" s="213" t="s">
        <v>244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58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58">
        <v>14</v>
      </c>
      <c r="Q1" s="58">
        <v>15</v>
      </c>
      <c r="R1" s="213" t="s">
        <v>243</v>
      </c>
      <c r="S1" s="58">
        <v>17</v>
      </c>
      <c r="T1" s="58">
        <v>18</v>
      </c>
      <c r="U1" s="58">
        <v>19</v>
      </c>
      <c r="V1" s="58">
        <v>20</v>
      </c>
      <c r="W1" s="58">
        <v>21</v>
      </c>
      <c r="X1" s="58">
        <v>22</v>
      </c>
      <c r="Y1" s="58">
        <v>23</v>
      </c>
      <c r="Z1" s="58">
        <v>24</v>
      </c>
      <c r="AA1" s="58">
        <v>25</v>
      </c>
      <c r="AB1" s="58">
        <v>26</v>
      </c>
      <c r="AC1" s="58">
        <v>27</v>
      </c>
      <c r="AD1" s="58">
        <v>28</v>
      </c>
      <c r="AE1" s="58">
        <v>29</v>
      </c>
      <c r="AF1" s="58">
        <v>30</v>
      </c>
    </row>
    <row r="2" spans="1:32" s="245" customFormat="1" x14ac:dyDescent="0.15">
      <c r="A2" s="242" t="s">
        <v>255</v>
      </c>
      <c r="B2" s="243">
        <v>1</v>
      </c>
      <c r="C2" s="244" t="s">
        <v>13</v>
      </c>
      <c r="D2" s="244" t="s">
        <v>13</v>
      </c>
      <c r="E2" s="244" t="s">
        <v>13</v>
      </c>
      <c r="F2" s="244" t="s">
        <v>13</v>
      </c>
      <c r="G2" s="244" t="s">
        <v>13</v>
      </c>
      <c r="H2" s="244" t="s">
        <v>13</v>
      </c>
      <c r="I2" s="244" t="s">
        <v>13</v>
      </c>
      <c r="J2" s="244" t="s">
        <v>13</v>
      </c>
      <c r="K2" s="244" t="s">
        <v>13</v>
      </c>
      <c r="L2" s="244" t="s">
        <v>13</v>
      </c>
      <c r="M2" s="244" t="s">
        <v>13</v>
      </c>
      <c r="N2" s="244" t="s">
        <v>13</v>
      </c>
      <c r="O2" s="244" t="s">
        <v>13</v>
      </c>
      <c r="P2" s="244" t="s">
        <v>13</v>
      </c>
      <c r="Q2" s="244" t="s">
        <v>13</v>
      </c>
      <c r="R2" s="244" t="s">
        <v>13</v>
      </c>
      <c r="S2" s="244" t="s">
        <v>13</v>
      </c>
      <c r="T2" s="244" t="s">
        <v>13</v>
      </c>
      <c r="U2" s="244" t="s">
        <v>13</v>
      </c>
      <c r="V2" s="244" t="s">
        <v>13</v>
      </c>
      <c r="W2" s="244" t="s">
        <v>13</v>
      </c>
      <c r="X2" s="244" t="s">
        <v>13</v>
      </c>
      <c r="Y2" s="244" t="s">
        <v>13</v>
      </c>
      <c r="Z2" s="244" t="s">
        <v>13</v>
      </c>
      <c r="AA2" s="244" t="s">
        <v>13</v>
      </c>
      <c r="AB2" s="244" t="s">
        <v>13</v>
      </c>
      <c r="AC2" s="244" t="s">
        <v>13</v>
      </c>
      <c r="AD2" s="244" t="s">
        <v>13</v>
      </c>
      <c r="AE2" s="244" t="s">
        <v>13</v>
      </c>
      <c r="AF2" s="244" t="s">
        <v>13</v>
      </c>
    </row>
    <row r="3" spans="1:32" s="245" customFormat="1" x14ac:dyDescent="0.15">
      <c r="A3" s="242" t="s">
        <v>31</v>
      </c>
      <c r="B3" s="243">
        <v>2</v>
      </c>
      <c r="C3" s="244" t="s">
        <v>41</v>
      </c>
      <c r="D3" s="244" t="s">
        <v>32</v>
      </c>
      <c r="E3" s="244" t="s">
        <v>40</v>
      </c>
      <c r="F3" s="244" t="s">
        <v>176</v>
      </c>
      <c r="G3" s="244" t="s">
        <v>13</v>
      </c>
      <c r="H3" s="244" t="s">
        <v>13</v>
      </c>
      <c r="I3" s="244" t="s">
        <v>13</v>
      </c>
      <c r="J3" s="244" t="s">
        <v>13</v>
      </c>
      <c r="K3" s="244" t="s">
        <v>13</v>
      </c>
      <c r="L3" s="244" t="s">
        <v>13</v>
      </c>
      <c r="M3" s="244" t="s">
        <v>13</v>
      </c>
      <c r="N3" s="244" t="s">
        <v>13</v>
      </c>
      <c r="O3" s="244" t="s">
        <v>13</v>
      </c>
      <c r="P3" s="244" t="s">
        <v>13</v>
      </c>
      <c r="Q3" s="244" t="s">
        <v>13</v>
      </c>
      <c r="R3" s="244" t="s">
        <v>42</v>
      </c>
      <c r="S3" s="244" t="s">
        <v>157</v>
      </c>
      <c r="T3" s="244" t="s">
        <v>163</v>
      </c>
      <c r="U3" s="244" t="s">
        <v>39</v>
      </c>
      <c r="V3" s="244" t="s">
        <v>171</v>
      </c>
      <c r="W3" s="244" t="s">
        <v>13</v>
      </c>
      <c r="X3" s="244" t="s">
        <v>13</v>
      </c>
      <c r="Y3" s="244" t="s">
        <v>13</v>
      </c>
      <c r="Z3" s="244" t="s">
        <v>13</v>
      </c>
      <c r="AA3" s="244" t="s">
        <v>13</v>
      </c>
      <c r="AB3" s="244" t="s">
        <v>13</v>
      </c>
      <c r="AC3" s="244" t="s">
        <v>13</v>
      </c>
      <c r="AD3" s="244" t="s">
        <v>13</v>
      </c>
      <c r="AE3" s="244" t="s">
        <v>13</v>
      </c>
      <c r="AF3" s="244" t="s">
        <v>13</v>
      </c>
    </row>
    <row r="4" spans="1:32" s="245" customFormat="1" x14ac:dyDescent="0.15">
      <c r="A4" s="242" t="s">
        <v>81</v>
      </c>
      <c r="B4" s="243">
        <v>3</v>
      </c>
      <c r="C4" s="244" t="s">
        <v>32</v>
      </c>
      <c r="D4" s="244" t="s">
        <v>41</v>
      </c>
      <c r="E4" s="244" t="s">
        <v>13</v>
      </c>
      <c r="F4" s="244" t="s">
        <v>13</v>
      </c>
      <c r="G4" s="244" t="s">
        <v>13</v>
      </c>
      <c r="H4" s="244" t="s">
        <v>13</v>
      </c>
      <c r="I4" s="244" t="s">
        <v>13</v>
      </c>
      <c r="J4" s="244" t="s">
        <v>13</v>
      </c>
      <c r="K4" s="244" t="s">
        <v>13</v>
      </c>
      <c r="L4" s="244" t="s">
        <v>13</v>
      </c>
      <c r="M4" s="244" t="s">
        <v>13</v>
      </c>
      <c r="N4" s="244" t="s">
        <v>13</v>
      </c>
      <c r="O4" s="244" t="s">
        <v>13</v>
      </c>
      <c r="P4" s="244" t="s">
        <v>13</v>
      </c>
      <c r="Q4" s="244" t="s">
        <v>13</v>
      </c>
      <c r="R4" s="244" t="s">
        <v>42</v>
      </c>
      <c r="S4" s="244" t="s">
        <v>91</v>
      </c>
      <c r="T4" s="244" t="s">
        <v>159</v>
      </c>
      <c r="U4" s="244" t="s">
        <v>39</v>
      </c>
      <c r="V4" s="244" t="s">
        <v>40</v>
      </c>
      <c r="W4" s="244" t="s">
        <v>174</v>
      </c>
      <c r="X4" s="244" t="s">
        <v>13</v>
      </c>
      <c r="Y4" s="244" t="s">
        <v>13</v>
      </c>
      <c r="Z4" s="244" t="s">
        <v>13</v>
      </c>
      <c r="AA4" s="244" t="s">
        <v>13</v>
      </c>
      <c r="AB4" s="244" t="s">
        <v>13</v>
      </c>
      <c r="AC4" s="244" t="s">
        <v>13</v>
      </c>
      <c r="AD4" s="244" t="s">
        <v>13</v>
      </c>
      <c r="AE4" s="244" t="s">
        <v>13</v>
      </c>
      <c r="AF4" s="244" t="s">
        <v>13</v>
      </c>
    </row>
    <row r="5" spans="1:32" s="245" customFormat="1" x14ac:dyDescent="0.15">
      <c r="A5" s="242" t="s">
        <v>233</v>
      </c>
      <c r="B5" s="243">
        <v>4</v>
      </c>
      <c r="C5" s="244" t="s">
        <v>13</v>
      </c>
      <c r="D5" s="244" t="s">
        <v>13</v>
      </c>
      <c r="E5" s="244" t="s">
        <v>13</v>
      </c>
      <c r="F5" s="244" t="s">
        <v>13</v>
      </c>
      <c r="G5" s="244" t="s">
        <v>13</v>
      </c>
      <c r="H5" s="244" t="s">
        <v>13</v>
      </c>
      <c r="I5" s="244" t="s">
        <v>13</v>
      </c>
      <c r="J5" s="244" t="s">
        <v>13</v>
      </c>
      <c r="K5" s="244" t="s">
        <v>13</v>
      </c>
      <c r="L5" s="244" t="s">
        <v>13</v>
      </c>
      <c r="M5" s="244" t="s">
        <v>13</v>
      </c>
      <c r="N5" s="244" t="s">
        <v>13</v>
      </c>
      <c r="O5" s="244" t="s">
        <v>13</v>
      </c>
      <c r="P5" s="244" t="s">
        <v>13</v>
      </c>
      <c r="Q5" s="244" t="s">
        <v>13</v>
      </c>
      <c r="R5" s="244" t="s">
        <v>13</v>
      </c>
      <c r="S5" s="244" t="s">
        <v>13</v>
      </c>
      <c r="T5" s="244" t="s">
        <v>13</v>
      </c>
      <c r="U5" s="244" t="s">
        <v>13</v>
      </c>
      <c r="V5" s="244" t="s">
        <v>13</v>
      </c>
      <c r="W5" s="244" t="s">
        <v>13</v>
      </c>
      <c r="X5" s="244" t="s">
        <v>13</v>
      </c>
      <c r="Y5" s="244" t="s">
        <v>13</v>
      </c>
      <c r="Z5" s="244" t="s">
        <v>13</v>
      </c>
      <c r="AA5" s="244" t="s">
        <v>13</v>
      </c>
      <c r="AB5" s="244" t="s">
        <v>13</v>
      </c>
      <c r="AC5" s="244" t="s">
        <v>13</v>
      </c>
      <c r="AD5" s="244" t="s">
        <v>13</v>
      </c>
      <c r="AE5" s="244" t="s">
        <v>13</v>
      </c>
      <c r="AF5" s="244" t="s">
        <v>13</v>
      </c>
    </row>
    <row r="6" spans="1:32" s="245" customFormat="1" x14ac:dyDescent="0.15">
      <c r="A6" s="242" t="s">
        <v>228</v>
      </c>
      <c r="B6" s="243">
        <v>5</v>
      </c>
      <c r="C6" s="244" t="s">
        <v>32</v>
      </c>
      <c r="D6" s="244" t="s">
        <v>41</v>
      </c>
      <c r="E6" s="244" t="s">
        <v>205</v>
      </c>
      <c r="F6" s="244" t="s">
        <v>178</v>
      </c>
      <c r="G6" s="244" t="s">
        <v>177</v>
      </c>
      <c r="H6" s="244" t="s">
        <v>181</v>
      </c>
      <c r="I6" s="244" t="s">
        <v>180</v>
      </c>
      <c r="J6" s="244" t="s">
        <v>13</v>
      </c>
      <c r="K6" s="244" t="s">
        <v>13</v>
      </c>
      <c r="L6" s="244" t="s">
        <v>13</v>
      </c>
      <c r="M6" s="244" t="s">
        <v>13</v>
      </c>
      <c r="N6" s="244" t="s">
        <v>13</v>
      </c>
      <c r="O6" s="244" t="s">
        <v>13</v>
      </c>
      <c r="P6" s="244" t="s">
        <v>13</v>
      </c>
      <c r="Q6" s="244" t="s">
        <v>13</v>
      </c>
      <c r="R6" s="244" t="s">
        <v>42</v>
      </c>
      <c r="S6" s="244" t="s">
        <v>46</v>
      </c>
      <c r="T6" s="244" t="s">
        <v>168</v>
      </c>
      <c r="U6" s="244" t="s">
        <v>161</v>
      </c>
      <c r="V6" s="244" t="s">
        <v>162</v>
      </c>
      <c r="W6" s="244" t="s">
        <v>39</v>
      </c>
      <c r="X6" s="244" t="s">
        <v>40</v>
      </c>
      <c r="Y6" s="244" t="s">
        <v>173</v>
      </c>
      <c r="Z6" s="244" t="s">
        <v>172</v>
      </c>
      <c r="AA6" s="244" t="s">
        <v>182</v>
      </c>
      <c r="AB6" s="244" t="s">
        <v>13</v>
      </c>
      <c r="AC6" s="244" t="s">
        <v>13</v>
      </c>
      <c r="AD6" s="244" t="s">
        <v>13</v>
      </c>
      <c r="AE6" s="244" t="s">
        <v>13</v>
      </c>
      <c r="AF6" s="244" t="s">
        <v>13</v>
      </c>
    </row>
    <row r="7" spans="1:32" s="245" customFormat="1" x14ac:dyDescent="0.15">
      <c r="A7" s="242" t="s">
        <v>256</v>
      </c>
      <c r="B7" s="243">
        <v>6</v>
      </c>
      <c r="C7" s="244" t="s">
        <v>13</v>
      </c>
      <c r="D7" s="244" t="s">
        <v>13</v>
      </c>
      <c r="E7" s="244" t="s">
        <v>13</v>
      </c>
      <c r="F7" s="244" t="s">
        <v>13</v>
      </c>
      <c r="G7" s="244" t="s">
        <v>13</v>
      </c>
      <c r="H7" s="244" t="s">
        <v>13</v>
      </c>
      <c r="I7" s="244" t="s">
        <v>13</v>
      </c>
      <c r="J7" s="244" t="s">
        <v>13</v>
      </c>
      <c r="K7" s="244" t="s">
        <v>13</v>
      </c>
      <c r="L7" s="244" t="s">
        <v>13</v>
      </c>
      <c r="M7" s="244" t="s">
        <v>13</v>
      </c>
      <c r="N7" s="244" t="s">
        <v>13</v>
      </c>
      <c r="O7" s="244" t="s">
        <v>13</v>
      </c>
      <c r="P7" s="244" t="s">
        <v>13</v>
      </c>
      <c r="Q7" s="244" t="s">
        <v>13</v>
      </c>
      <c r="R7" s="244" t="s">
        <v>37</v>
      </c>
      <c r="S7" s="244" t="s">
        <v>43</v>
      </c>
      <c r="T7" s="244" t="s">
        <v>13</v>
      </c>
      <c r="U7" s="244" t="s">
        <v>13</v>
      </c>
      <c r="V7" s="244" t="s">
        <v>13</v>
      </c>
      <c r="W7" s="244" t="s">
        <v>13</v>
      </c>
      <c r="X7" s="244" t="s">
        <v>13</v>
      </c>
      <c r="Y7" s="244" t="s">
        <v>13</v>
      </c>
      <c r="Z7" s="244" t="s">
        <v>13</v>
      </c>
      <c r="AA7" s="244" t="s">
        <v>13</v>
      </c>
      <c r="AB7" s="244" t="s">
        <v>13</v>
      </c>
      <c r="AC7" s="244" t="s">
        <v>13</v>
      </c>
      <c r="AD7" s="244" t="s">
        <v>13</v>
      </c>
      <c r="AE7" s="244" t="s">
        <v>13</v>
      </c>
      <c r="AF7" s="244" t="s">
        <v>13</v>
      </c>
    </row>
    <row r="8" spans="1:32" s="245" customFormat="1" x14ac:dyDescent="0.15">
      <c r="A8" s="242" t="s">
        <v>257</v>
      </c>
      <c r="B8" s="243">
        <v>7</v>
      </c>
      <c r="C8" s="244" t="s">
        <v>13</v>
      </c>
      <c r="D8" s="244" t="s">
        <v>13</v>
      </c>
      <c r="E8" s="244" t="s">
        <v>13</v>
      </c>
      <c r="F8" s="244" t="s">
        <v>13</v>
      </c>
      <c r="G8" s="244" t="s">
        <v>13</v>
      </c>
      <c r="H8" s="244" t="s">
        <v>13</v>
      </c>
      <c r="I8" s="244" t="s">
        <v>13</v>
      </c>
      <c r="J8" s="244" t="s">
        <v>13</v>
      </c>
      <c r="K8" s="244" t="s">
        <v>13</v>
      </c>
      <c r="L8" s="244" t="s">
        <v>13</v>
      </c>
      <c r="M8" s="244" t="s">
        <v>13</v>
      </c>
      <c r="N8" s="244" t="s">
        <v>13</v>
      </c>
      <c r="O8" s="244" t="s">
        <v>13</v>
      </c>
      <c r="P8" s="244" t="s">
        <v>13</v>
      </c>
      <c r="Q8" s="244" t="s">
        <v>13</v>
      </c>
      <c r="R8" s="244" t="s">
        <v>13</v>
      </c>
      <c r="S8" s="244" t="s">
        <v>13</v>
      </c>
      <c r="T8" s="244" t="s">
        <v>13</v>
      </c>
      <c r="U8" s="244" t="s">
        <v>13</v>
      </c>
      <c r="V8" s="244" t="s">
        <v>13</v>
      </c>
      <c r="W8" s="244" t="s">
        <v>13</v>
      </c>
      <c r="X8" s="244" t="s">
        <v>13</v>
      </c>
      <c r="Y8" s="244" t="s">
        <v>13</v>
      </c>
      <c r="Z8" s="244" t="s">
        <v>13</v>
      </c>
      <c r="AA8" s="244" t="s">
        <v>13</v>
      </c>
      <c r="AB8" s="244" t="s">
        <v>13</v>
      </c>
      <c r="AC8" s="244" t="s">
        <v>13</v>
      </c>
      <c r="AD8" s="244" t="s">
        <v>13</v>
      </c>
      <c r="AE8" s="244" t="s">
        <v>13</v>
      </c>
      <c r="AF8" s="244" t="s">
        <v>13</v>
      </c>
    </row>
    <row r="9" spans="1:32" s="245" customFormat="1" x14ac:dyDescent="0.15">
      <c r="A9" s="242" t="s">
        <v>258</v>
      </c>
      <c r="B9" s="243">
        <v>8</v>
      </c>
      <c r="C9" s="244" t="s">
        <v>13</v>
      </c>
      <c r="D9" s="244" t="s">
        <v>13</v>
      </c>
      <c r="E9" s="244" t="s">
        <v>13</v>
      </c>
      <c r="F9" s="244" t="s">
        <v>13</v>
      </c>
      <c r="G9" s="244" t="s">
        <v>13</v>
      </c>
      <c r="H9" s="244" t="s">
        <v>13</v>
      </c>
      <c r="I9" s="244" t="s">
        <v>13</v>
      </c>
      <c r="J9" s="244" t="s">
        <v>13</v>
      </c>
      <c r="K9" s="244" t="s">
        <v>13</v>
      </c>
      <c r="L9" s="244" t="s">
        <v>13</v>
      </c>
      <c r="M9" s="244" t="s">
        <v>13</v>
      </c>
      <c r="N9" s="244" t="s">
        <v>13</v>
      </c>
      <c r="O9" s="244" t="s">
        <v>13</v>
      </c>
      <c r="P9" s="244" t="s">
        <v>13</v>
      </c>
      <c r="Q9" s="244" t="s">
        <v>13</v>
      </c>
      <c r="R9" s="244" t="s">
        <v>13</v>
      </c>
      <c r="S9" s="244" t="s">
        <v>13</v>
      </c>
      <c r="T9" s="244" t="s">
        <v>13</v>
      </c>
      <c r="U9" s="244" t="s">
        <v>13</v>
      </c>
      <c r="V9" s="244" t="s">
        <v>13</v>
      </c>
      <c r="W9" s="244" t="s">
        <v>13</v>
      </c>
      <c r="X9" s="244" t="s">
        <v>13</v>
      </c>
      <c r="Y9" s="244" t="s">
        <v>13</v>
      </c>
      <c r="Z9" s="244" t="s">
        <v>13</v>
      </c>
      <c r="AA9" s="244" t="s">
        <v>13</v>
      </c>
      <c r="AB9" s="244" t="s">
        <v>13</v>
      </c>
      <c r="AC9" s="244" t="s">
        <v>13</v>
      </c>
      <c r="AD9" s="244" t="s">
        <v>13</v>
      </c>
      <c r="AE9" s="244" t="s">
        <v>13</v>
      </c>
      <c r="AF9" s="244" t="s">
        <v>13</v>
      </c>
    </row>
    <row r="10" spans="1:32" s="245" customFormat="1" x14ac:dyDescent="0.15">
      <c r="A10" s="242" t="s">
        <v>259</v>
      </c>
      <c r="B10" s="243">
        <v>9</v>
      </c>
      <c r="C10" s="244" t="s">
        <v>13</v>
      </c>
      <c r="D10" s="244" t="s">
        <v>13</v>
      </c>
      <c r="E10" s="244" t="s">
        <v>13</v>
      </c>
      <c r="F10" s="244" t="s">
        <v>13</v>
      </c>
      <c r="G10" s="244" t="s">
        <v>13</v>
      </c>
      <c r="H10" s="244" t="s">
        <v>13</v>
      </c>
      <c r="I10" s="244" t="s">
        <v>13</v>
      </c>
      <c r="J10" s="244" t="s">
        <v>13</v>
      </c>
      <c r="K10" s="244" t="s">
        <v>13</v>
      </c>
      <c r="L10" s="244" t="s">
        <v>13</v>
      </c>
      <c r="M10" s="244" t="s">
        <v>13</v>
      </c>
      <c r="N10" s="244" t="s">
        <v>13</v>
      </c>
      <c r="O10" s="244" t="s">
        <v>13</v>
      </c>
      <c r="P10" s="244" t="s">
        <v>13</v>
      </c>
      <c r="Q10" s="244" t="s">
        <v>13</v>
      </c>
      <c r="R10" s="244" t="s">
        <v>13</v>
      </c>
      <c r="S10" s="244" t="s">
        <v>13</v>
      </c>
      <c r="T10" s="244" t="s">
        <v>13</v>
      </c>
      <c r="U10" s="244" t="s">
        <v>13</v>
      </c>
      <c r="V10" s="244" t="s">
        <v>13</v>
      </c>
      <c r="W10" s="244" t="s">
        <v>13</v>
      </c>
      <c r="X10" s="244" t="s">
        <v>13</v>
      </c>
      <c r="Y10" s="244" t="s">
        <v>13</v>
      </c>
      <c r="Z10" s="244" t="s">
        <v>13</v>
      </c>
      <c r="AA10" s="244" t="s">
        <v>13</v>
      </c>
      <c r="AB10" s="244" t="s">
        <v>13</v>
      </c>
      <c r="AC10" s="244" t="s">
        <v>13</v>
      </c>
      <c r="AD10" s="244" t="s">
        <v>13</v>
      </c>
      <c r="AE10" s="244" t="s">
        <v>13</v>
      </c>
      <c r="AF10" s="244" t="s">
        <v>13</v>
      </c>
    </row>
    <row r="11" spans="1:32" s="245" customFormat="1" x14ac:dyDescent="0.15">
      <c r="A11" s="246" t="s">
        <v>260</v>
      </c>
      <c r="B11" s="243">
        <v>10</v>
      </c>
      <c r="C11" s="244" t="s">
        <v>13</v>
      </c>
      <c r="D11" s="244" t="s">
        <v>13</v>
      </c>
      <c r="E11" s="244" t="s">
        <v>13</v>
      </c>
      <c r="F11" s="244" t="s">
        <v>13</v>
      </c>
      <c r="G11" s="244" t="s">
        <v>13</v>
      </c>
      <c r="H11" s="244" t="s">
        <v>13</v>
      </c>
      <c r="I11" s="244" t="s">
        <v>13</v>
      </c>
      <c r="J11" s="244" t="s">
        <v>13</v>
      </c>
      <c r="K11" s="244" t="s">
        <v>13</v>
      </c>
      <c r="L11" s="244" t="s">
        <v>13</v>
      </c>
      <c r="M11" s="244" t="s">
        <v>13</v>
      </c>
      <c r="N11" s="244" t="s">
        <v>13</v>
      </c>
      <c r="O11" s="244" t="s">
        <v>13</v>
      </c>
      <c r="P11" s="244" t="s">
        <v>13</v>
      </c>
      <c r="Q11" s="244" t="s">
        <v>13</v>
      </c>
      <c r="R11" s="244" t="s">
        <v>13</v>
      </c>
      <c r="S11" s="244" t="s">
        <v>13</v>
      </c>
      <c r="T11" s="244" t="s">
        <v>13</v>
      </c>
      <c r="U11" s="244" t="s">
        <v>13</v>
      </c>
      <c r="V11" s="244" t="s">
        <v>13</v>
      </c>
      <c r="W11" s="244" t="s">
        <v>13</v>
      </c>
      <c r="X11" s="244" t="s">
        <v>13</v>
      </c>
      <c r="Y11" s="244" t="s">
        <v>13</v>
      </c>
      <c r="Z11" s="244" t="s">
        <v>13</v>
      </c>
      <c r="AA11" s="244" t="s">
        <v>13</v>
      </c>
      <c r="AB11" s="244" t="s">
        <v>13</v>
      </c>
      <c r="AC11" s="244" t="s">
        <v>13</v>
      </c>
      <c r="AD11" s="244" t="s">
        <v>13</v>
      </c>
      <c r="AE11" s="244" t="s">
        <v>13</v>
      </c>
      <c r="AF11" s="244" t="s">
        <v>13</v>
      </c>
    </row>
    <row r="12" spans="1:32" s="245" customFormat="1" x14ac:dyDescent="0.15">
      <c r="A12" s="246" t="s">
        <v>261</v>
      </c>
      <c r="B12" s="243">
        <v>11</v>
      </c>
      <c r="C12" s="244" t="s">
        <v>13</v>
      </c>
      <c r="D12" s="244" t="s">
        <v>13</v>
      </c>
      <c r="E12" s="244" t="s">
        <v>13</v>
      </c>
      <c r="F12" s="244" t="s">
        <v>13</v>
      </c>
      <c r="G12" s="244" t="s">
        <v>13</v>
      </c>
      <c r="H12" s="244" t="s">
        <v>13</v>
      </c>
      <c r="I12" s="244" t="s">
        <v>13</v>
      </c>
      <c r="J12" s="244" t="s">
        <v>13</v>
      </c>
      <c r="K12" s="244" t="s">
        <v>13</v>
      </c>
      <c r="L12" s="244" t="s">
        <v>13</v>
      </c>
      <c r="M12" s="244" t="s">
        <v>13</v>
      </c>
      <c r="N12" s="244" t="s">
        <v>13</v>
      </c>
      <c r="O12" s="244" t="s">
        <v>13</v>
      </c>
      <c r="P12" s="244" t="s">
        <v>13</v>
      </c>
      <c r="Q12" s="244" t="s">
        <v>13</v>
      </c>
      <c r="R12" s="244" t="s">
        <v>13</v>
      </c>
      <c r="S12" s="244" t="s">
        <v>13</v>
      </c>
      <c r="T12" s="244" t="s">
        <v>13</v>
      </c>
      <c r="U12" s="244" t="s">
        <v>13</v>
      </c>
      <c r="V12" s="244" t="s">
        <v>13</v>
      </c>
      <c r="W12" s="244" t="s">
        <v>13</v>
      </c>
      <c r="X12" s="244" t="s">
        <v>13</v>
      </c>
      <c r="Y12" s="244" t="s">
        <v>13</v>
      </c>
      <c r="Z12" s="244" t="s">
        <v>13</v>
      </c>
      <c r="AA12" s="244" t="s">
        <v>13</v>
      </c>
      <c r="AB12" s="244" t="s">
        <v>13</v>
      </c>
      <c r="AC12" s="244" t="s">
        <v>13</v>
      </c>
      <c r="AD12" s="244" t="s">
        <v>13</v>
      </c>
      <c r="AE12" s="244" t="s">
        <v>13</v>
      </c>
      <c r="AF12" s="244" t="s">
        <v>13</v>
      </c>
    </row>
    <row r="13" spans="1:32" s="245" customFormat="1" x14ac:dyDescent="0.15">
      <c r="A13" s="246" t="s">
        <v>262</v>
      </c>
      <c r="B13" s="243">
        <v>12</v>
      </c>
      <c r="C13" s="244" t="s">
        <v>13</v>
      </c>
      <c r="D13" s="244" t="s">
        <v>13</v>
      </c>
      <c r="E13" s="244" t="s">
        <v>13</v>
      </c>
      <c r="F13" s="244" t="s">
        <v>13</v>
      </c>
      <c r="G13" s="244" t="s">
        <v>13</v>
      </c>
      <c r="H13" s="244" t="s">
        <v>13</v>
      </c>
      <c r="I13" s="244" t="s">
        <v>13</v>
      </c>
      <c r="J13" s="244" t="s">
        <v>13</v>
      </c>
      <c r="K13" s="244" t="s">
        <v>13</v>
      </c>
      <c r="L13" s="244" t="s">
        <v>13</v>
      </c>
      <c r="M13" s="244" t="s">
        <v>13</v>
      </c>
      <c r="N13" s="244" t="s">
        <v>13</v>
      </c>
      <c r="O13" s="244" t="s">
        <v>13</v>
      </c>
      <c r="P13" s="244" t="s">
        <v>13</v>
      </c>
      <c r="Q13" s="244" t="s">
        <v>13</v>
      </c>
      <c r="R13" s="244" t="s">
        <v>13</v>
      </c>
      <c r="S13" s="244" t="s">
        <v>13</v>
      </c>
      <c r="T13" s="244" t="s">
        <v>13</v>
      </c>
      <c r="U13" s="244" t="s">
        <v>13</v>
      </c>
      <c r="V13" s="244" t="s">
        <v>13</v>
      </c>
      <c r="W13" s="244" t="s">
        <v>13</v>
      </c>
      <c r="X13" s="244" t="s">
        <v>13</v>
      </c>
      <c r="Y13" s="244" t="s">
        <v>13</v>
      </c>
      <c r="Z13" s="244" t="s">
        <v>13</v>
      </c>
      <c r="AA13" s="244" t="s">
        <v>13</v>
      </c>
      <c r="AB13" s="244" t="s">
        <v>13</v>
      </c>
      <c r="AC13" s="244" t="s">
        <v>13</v>
      </c>
      <c r="AD13" s="244" t="s">
        <v>13</v>
      </c>
      <c r="AE13" s="244" t="s">
        <v>13</v>
      </c>
      <c r="AF13" s="244" t="s">
        <v>13</v>
      </c>
    </row>
    <row r="14" spans="1:32" s="245" customFormat="1" x14ac:dyDescent="0.15">
      <c r="A14" s="246" t="s">
        <v>263</v>
      </c>
      <c r="B14" s="243">
        <v>13</v>
      </c>
      <c r="C14" s="244" t="s">
        <v>13</v>
      </c>
      <c r="D14" s="244" t="s">
        <v>13</v>
      </c>
      <c r="E14" s="244" t="s">
        <v>13</v>
      </c>
      <c r="F14" s="244" t="s">
        <v>13</v>
      </c>
      <c r="G14" s="244" t="s">
        <v>13</v>
      </c>
      <c r="H14" s="244" t="s">
        <v>13</v>
      </c>
      <c r="I14" s="244" t="s">
        <v>13</v>
      </c>
      <c r="J14" s="244" t="s">
        <v>13</v>
      </c>
      <c r="K14" s="244" t="s">
        <v>13</v>
      </c>
      <c r="L14" s="244" t="s">
        <v>13</v>
      </c>
      <c r="M14" s="244" t="s">
        <v>13</v>
      </c>
      <c r="N14" s="244" t="s">
        <v>13</v>
      </c>
      <c r="O14" s="244" t="s">
        <v>13</v>
      </c>
      <c r="P14" s="244" t="s">
        <v>13</v>
      </c>
      <c r="Q14" s="244" t="s">
        <v>13</v>
      </c>
      <c r="R14" s="244" t="s">
        <v>13</v>
      </c>
      <c r="S14" s="244" t="s">
        <v>13</v>
      </c>
      <c r="T14" s="244" t="s">
        <v>13</v>
      </c>
      <c r="U14" s="244" t="s">
        <v>13</v>
      </c>
      <c r="V14" s="244" t="s">
        <v>13</v>
      </c>
      <c r="W14" s="244" t="s">
        <v>13</v>
      </c>
      <c r="X14" s="244" t="s">
        <v>13</v>
      </c>
      <c r="Y14" s="244" t="s">
        <v>13</v>
      </c>
      <c r="Z14" s="244" t="s">
        <v>13</v>
      </c>
      <c r="AA14" s="244" t="s">
        <v>13</v>
      </c>
      <c r="AB14" s="244" t="s">
        <v>13</v>
      </c>
      <c r="AC14" s="244" t="s">
        <v>13</v>
      </c>
      <c r="AD14" s="244" t="s">
        <v>13</v>
      </c>
      <c r="AE14" s="244" t="s">
        <v>13</v>
      </c>
      <c r="AF14" s="244" t="s">
        <v>13</v>
      </c>
    </row>
    <row r="15" spans="1:32" s="245" customFormat="1" x14ac:dyDescent="0.15">
      <c r="A15" s="246" t="s">
        <v>264</v>
      </c>
      <c r="B15" s="243">
        <v>14</v>
      </c>
      <c r="C15" s="244" t="s">
        <v>13</v>
      </c>
      <c r="D15" s="244" t="s">
        <v>13</v>
      </c>
      <c r="E15" s="244" t="s">
        <v>13</v>
      </c>
      <c r="F15" s="244" t="s">
        <v>13</v>
      </c>
      <c r="G15" s="244" t="s">
        <v>13</v>
      </c>
      <c r="H15" s="244" t="s">
        <v>13</v>
      </c>
      <c r="I15" s="244" t="s">
        <v>13</v>
      </c>
      <c r="J15" s="244" t="s">
        <v>13</v>
      </c>
      <c r="K15" s="244" t="s">
        <v>13</v>
      </c>
      <c r="L15" s="244" t="s">
        <v>13</v>
      </c>
      <c r="M15" s="244" t="s">
        <v>13</v>
      </c>
      <c r="N15" s="244" t="s">
        <v>13</v>
      </c>
      <c r="O15" s="244" t="s">
        <v>13</v>
      </c>
      <c r="P15" s="244" t="s">
        <v>13</v>
      </c>
      <c r="Q15" s="244" t="s">
        <v>13</v>
      </c>
      <c r="R15" s="244" t="s">
        <v>13</v>
      </c>
      <c r="S15" s="244" t="s">
        <v>13</v>
      </c>
      <c r="T15" s="244" t="s">
        <v>13</v>
      </c>
      <c r="U15" s="244" t="s">
        <v>13</v>
      </c>
      <c r="V15" s="244" t="s">
        <v>13</v>
      </c>
      <c r="W15" s="244" t="s">
        <v>13</v>
      </c>
      <c r="X15" s="244" t="s">
        <v>13</v>
      </c>
      <c r="Y15" s="244" t="s">
        <v>13</v>
      </c>
      <c r="Z15" s="244" t="s">
        <v>13</v>
      </c>
      <c r="AA15" s="244" t="s">
        <v>13</v>
      </c>
      <c r="AB15" s="244" t="s">
        <v>13</v>
      </c>
      <c r="AC15" s="244" t="s">
        <v>13</v>
      </c>
      <c r="AD15" s="244" t="s">
        <v>13</v>
      </c>
      <c r="AE15" s="244" t="s">
        <v>13</v>
      </c>
      <c r="AF15" s="244" t="s">
        <v>13</v>
      </c>
    </row>
    <row r="16" spans="1:32" s="245" customFormat="1" x14ac:dyDescent="0.15">
      <c r="A16" s="246" t="s">
        <v>265</v>
      </c>
      <c r="B16" s="243">
        <v>15</v>
      </c>
      <c r="C16" s="244" t="s">
        <v>13</v>
      </c>
      <c r="D16" s="244" t="s">
        <v>13</v>
      </c>
      <c r="E16" s="244" t="s">
        <v>13</v>
      </c>
      <c r="F16" s="244" t="s">
        <v>13</v>
      </c>
      <c r="G16" s="244" t="s">
        <v>13</v>
      </c>
      <c r="H16" s="244" t="s">
        <v>13</v>
      </c>
      <c r="I16" s="244" t="s">
        <v>13</v>
      </c>
      <c r="J16" s="244" t="s">
        <v>13</v>
      </c>
      <c r="K16" s="244" t="s">
        <v>13</v>
      </c>
      <c r="L16" s="244" t="s">
        <v>13</v>
      </c>
      <c r="M16" s="244" t="s">
        <v>13</v>
      </c>
      <c r="N16" s="244" t="s">
        <v>13</v>
      </c>
      <c r="O16" s="244" t="s">
        <v>13</v>
      </c>
      <c r="P16" s="244" t="s">
        <v>13</v>
      </c>
      <c r="Q16" s="244" t="s">
        <v>13</v>
      </c>
      <c r="R16" s="244" t="s">
        <v>13</v>
      </c>
      <c r="S16" s="244" t="s">
        <v>13</v>
      </c>
      <c r="T16" s="244" t="s">
        <v>13</v>
      </c>
      <c r="U16" s="244" t="s">
        <v>13</v>
      </c>
      <c r="V16" s="244" t="s">
        <v>13</v>
      </c>
      <c r="W16" s="244" t="s">
        <v>13</v>
      </c>
      <c r="X16" s="244" t="s">
        <v>13</v>
      </c>
      <c r="Y16" s="244" t="s">
        <v>13</v>
      </c>
      <c r="Z16" s="244" t="s">
        <v>13</v>
      </c>
      <c r="AA16" s="244" t="s">
        <v>13</v>
      </c>
      <c r="AB16" s="244" t="s">
        <v>13</v>
      </c>
      <c r="AC16" s="244" t="s">
        <v>13</v>
      </c>
      <c r="AD16" s="244" t="s">
        <v>13</v>
      </c>
      <c r="AE16" s="244" t="s">
        <v>13</v>
      </c>
      <c r="AF16" s="244" t="s">
        <v>13</v>
      </c>
    </row>
    <row r="17" spans="1:32" s="245" customFormat="1" x14ac:dyDescent="0.15">
      <c r="A17" s="246" t="s">
        <v>266</v>
      </c>
      <c r="B17" s="243">
        <v>16</v>
      </c>
      <c r="C17" s="244" t="s">
        <v>13</v>
      </c>
      <c r="D17" s="244" t="s">
        <v>13</v>
      </c>
      <c r="E17" s="244" t="s">
        <v>13</v>
      </c>
      <c r="F17" s="244" t="s">
        <v>13</v>
      </c>
      <c r="G17" s="244" t="s">
        <v>13</v>
      </c>
      <c r="H17" s="244" t="s">
        <v>13</v>
      </c>
      <c r="I17" s="244" t="s">
        <v>13</v>
      </c>
      <c r="J17" s="244" t="s">
        <v>13</v>
      </c>
      <c r="K17" s="244" t="s">
        <v>13</v>
      </c>
      <c r="L17" s="244" t="s">
        <v>13</v>
      </c>
      <c r="M17" s="244" t="s">
        <v>13</v>
      </c>
      <c r="N17" s="244" t="s">
        <v>13</v>
      </c>
      <c r="O17" s="244" t="s">
        <v>13</v>
      </c>
      <c r="P17" s="244" t="s">
        <v>13</v>
      </c>
      <c r="Q17" s="244" t="s">
        <v>13</v>
      </c>
      <c r="R17" s="244" t="s">
        <v>13</v>
      </c>
      <c r="S17" s="244" t="s">
        <v>13</v>
      </c>
      <c r="T17" s="244" t="s">
        <v>13</v>
      </c>
      <c r="U17" s="244" t="s">
        <v>13</v>
      </c>
      <c r="V17" s="244" t="s">
        <v>13</v>
      </c>
      <c r="W17" s="244" t="s">
        <v>13</v>
      </c>
      <c r="X17" s="244" t="s">
        <v>13</v>
      </c>
      <c r="Y17" s="244" t="s">
        <v>13</v>
      </c>
      <c r="Z17" s="244" t="s">
        <v>13</v>
      </c>
      <c r="AA17" s="244" t="s">
        <v>13</v>
      </c>
      <c r="AB17" s="244" t="s">
        <v>13</v>
      </c>
      <c r="AC17" s="244" t="s">
        <v>13</v>
      </c>
      <c r="AD17" s="244" t="s">
        <v>13</v>
      </c>
      <c r="AE17" s="244" t="s">
        <v>13</v>
      </c>
      <c r="AF17" s="244" t="s">
        <v>13</v>
      </c>
    </row>
    <row r="18" spans="1:32" s="245" customFormat="1" x14ac:dyDescent="0.15">
      <c r="A18" s="246" t="s">
        <v>267</v>
      </c>
      <c r="B18" s="243">
        <v>17</v>
      </c>
      <c r="C18" s="244" t="s">
        <v>13</v>
      </c>
      <c r="D18" s="244" t="s">
        <v>13</v>
      </c>
      <c r="E18" s="244" t="s">
        <v>13</v>
      </c>
      <c r="F18" s="244" t="s">
        <v>13</v>
      </c>
      <c r="G18" s="244" t="s">
        <v>13</v>
      </c>
      <c r="H18" s="244" t="s">
        <v>13</v>
      </c>
      <c r="I18" s="244" t="s">
        <v>13</v>
      </c>
      <c r="J18" s="244" t="s">
        <v>13</v>
      </c>
      <c r="K18" s="244" t="s">
        <v>13</v>
      </c>
      <c r="L18" s="244" t="s">
        <v>13</v>
      </c>
      <c r="M18" s="244" t="s">
        <v>13</v>
      </c>
      <c r="N18" s="244" t="s">
        <v>13</v>
      </c>
      <c r="O18" s="244" t="s">
        <v>13</v>
      </c>
      <c r="P18" s="244" t="s">
        <v>13</v>
      </c>
      <c r="Q18" s="244" t="s">
        <v>13</v>
      </c>
      <c r="R18" s="244" t="s">
        <v>13</v>
      </c>
      <c r="S18" s="244" t="s">
        <v>13</v>
      </c>
      <c r="T18" s="244" t="s">
        <v>13</v>
      </c>
      <c r="U18" s="244" t="s">
        <v>13</v>
      </c>
      <c r="V18" s="244" t="s">
        <v>13</v>
      </c>
      <c r="W18" s="244" t="s">
        <v>13</v>
      </c>
      <c r="X18" s="244" t="s">
        <v>13</v>
      </c>
      <c r="Y18" s="244" t="s">
        <v>13</v>
      </c>
      <c r="Z18" s="244" t="s">
        <v>13</v>
      </c>
      <c r="AA18" s="244" t="s">
        <v>13</v>
      </c>
      <c r="AB18" s="244" t="s">
        <v>13</v>
      </c>
      <c r="AC18" s="244" t="s">
        <v>13</v>
      </c>
      <c r="AD18" s="244" t="s">
        <v>13</v>
      </c>
      <c r="AE18" s="244" t="s">
        <v>13</v>
      </c>
      <c r="AF18" s="244" t="s">
        <v>13</v>
      </c>
    </row>
    <row r="19" spans="1:32" s="245" customFormat="1" x14ac:dyDescent="0.15">
      <c r="A19" s="246" t="s">
        <v>268</v>
      </c>
      <c r="B19" s="243">
        <v>18</v>
      </c>
      <c r="C19" s="244" t="s">
        <v>13</v>
      </c>
      <c r="D19" s="244" t="s">
        <v>13</v>
      </c>
      <c r="E19" s="244" t="s">
        <v>13</v>
      </c>
      <c r="F19" s="244" t="s">
        <v>13</v>
      </c>
      <c r="G19" s="244" t="s">
        <v>13</v>
      </c>
      <c r="H19" s="244" t="s">
        <v>13</v>
      </c>
      <c r="I19" s="244" t="s">
        <v>13</v>
      </c>
      <c r="J19" s="244" t="s">
        <v>13</v>
      </c>
      <c r="K19" s="244" t="s">
        <v>13</v>
      </c>
      <c r="L19" s="244" t="s">
        <v>13</v>
      </c>
      <c r="M19" s="244" t="s">
        <v>13</v>
      </c>
      <c r="N19" s="244" t="s">
        <v>13</v>
      </c>
      <c r="O19" s="244" t="s">
        <v>13</v>
      </c>
      <c r="P19" s="244" t="s">
        <v>13</v>
      </c>
      <c r="Q19" s="244" t="s">
        <v>13</v>
      </c>
      <c r="R19" s="244" t="s">
        <v>13</v>
      </c>
      <c r="S19" s="244" t="s">
        <v>13</v>
      </c>
      <c r="T19" s="244" t="s">
        <v>13</v>
      </c>
      <c r="U19" s="244" t="s">
        <v>13</v>
      </c>
      <c r="V19" s="244" t="s">
        <v>13</v>
      </c>
      <c r="W19" s="244" t="s">
        <v>13</v>
      </c>
      <c r="X19" s="244" t="s">
        <v>13</v>
      </c>
      <c r="Y19" s="244" t="s">
        <v>13</v>
      </c>
      <c r="Z19" s="244" t="s">
        <v>13</v>
      </c>
      <c r="AA19" s="244" t="s">
        <v>13</v>
      </c>
      <c r="AB19" s="244" t="s">
        <v>13</v>
      </c>
      <c r="AC19" s="244" t="s">
        <v>13</v>
      </c>
      <c r="AD19" s="244" t="s">
        <v>13</v>
      </c>
      <c r="AE19" s="244" t="s">
        <v>13</v>
      </c>
      <c r="AF19" s="244" t="s">
        <v>13</v>
      </c>
    </row>
    <row r="20" spans="1:32" s="245" customFormat="1" x14ac:dyDescent="0.15">
      <c r="A20" s="246" t="s">
        <v>269</v>
      </c>
      <c r="B20" s="243">
        <v>19</v>
      </c>
      <c r="C20" s="244" t="s">
        <v>13</v>
      </c>
      <c r="D20" s="244" t="s">
        <v>13</v>
      </c>
      <c r="E20" s="244" t="s">
        <v>13</v>
      </c>
      <c r="F20" s="244" t="s">
        <v>13</v>
      </c>
      <c r="G20" s="244" t="s">
        <v>13</v>
      </c>
      <c r="H20" s="244" t="s">
        <v>13</v>
      </c>
      <c r="I20" s="244" t="s">
        <v>13</v>
      </c>
      <c r="J20" s="244" t="s">
        <v>13</v>
      </c>
      <c r="K20" s="244" t="s">
        <v>13</v>
      </c>
      <c r="L20" s="244" t="s">
        <v>13</v>
      </c>
      <c r="M20" s="244" t="s">
        <v>13</v>
      </c>
      <c r="N20" s="244" t="s">
        <v>13</v>
      </c>
      <c r="O20" s="244" t="s">
        <v>13</v>
      </c>
      <c r="P20" s="244" t="s">
        <v>13</v>
      </c>
      <c r="Q20" s="244" t="s">
        <v>13</v>
      </c>
      <c r="R20" s="244" t="s">
        <v>13</v>
      </c>
      <c r="S20" s="244" t="s">
        <v>13</v>
      </c>
      <c r="T20" s="244" t="s">
        <v>13</v>
      </c>
      <c r="U20" s="244" t="s">
        <v>13</v>
      </c>
      <c r="V20" s="244" t="s">
        <v>13</v>
      </c>
      <c r="W20" s="244" t="s">
        <v>13</v>
      </c>
      <c r="X20" s="244" t="s">
        <v>13</v>
      </c>
      <c r="Y20" s="244" t="s">
        <v>13</v>
      </c>
      <c r="Z20" s="244" t="s">
        <v>13</v>
      </c>
      <c r="AA20" s="244" t="s">
        <v>13</v>
      </c>
      <c r="AB20" s="244" t="s">
        <v>13</v>
      </c>
      <c r="AC20" s="244" t="s">
        <v>13</v>
      </c>
      <c r="AD20" s="244" t="s">
        <v>13</v>
      </c>
      <c r="AE20" s="244" t="s">
        <v>13</v>
      </c>
      <c r="AF20" s="244" t="s">
        <v>13</v>
      </c>
    </row>
    <row r="21" spans="1:32" s="245" customFormat="1" x14ac:dyDescent="0.15">
      <c r="A21" s="246" t="s">
        <v>270</v>
      </c>
      <c r="B21" s="243">
        <v>20</v>
      </c>
      <c r="C21" s="244" t="s">
        <v>13</v>
      </c>
      <c r="D21" s="244" t="s">
        <v>13</v>
      </c>
      <c r="E21" s="244" t="s">
        <v>13</v>
      </c>
      <c r="F21" s="244" t="s">
        <v>13</v>
      </c>
      <c r="G21" s="244" t="s">
        <v>13</v>
      </c>
      <c r="H21" s="244" t="s">
        <v>13</v>
      </c>
      <c r="I21" s="244" t="s">
        <v>13</v>
      </c>
      <c r="J21" s="244" t="s">
        <v>13</v>
      </c>
      <c r="K21" s="244" t="s">
        <v>13</v>
      </c>
      <c r="L21" s="244" t="s">
        <v>13</v>
      </c>
      <c r="M21" s="244" t="s">
        <v>13</v>
      </c>
      <c r="N21" s="244" t="s">
        <v>13</v>
      </c>
      <c r="O21" s="244" t="s">
        <v>13</v>
      </c>
      <c r="P21" s="244" t="s">
        <v>13</v>
      </c>
      <c r="Q21" s="244" t="s">
        <v>13</v>
      </c>
      <c r="R21" s="244" t="s">
        <v>13</v>
      </c>
      <c r="S21" s="244" t="s">
        <v>13</v>
      </c>
      <c r="T21" s="244" t="s">
        <v>13</v>
      </c>
      <c r="U21" s="244" t="s">
        <v>13</v>
      </c>
      <c r="V21" s="244" t="s">
        <v>13</v>
      </c>
      <c r="W21" s="244" t="s">
        <v>13</v>
      </c>
      <c r="X21" s="244" t="s">
        <v>13</v>
      </c>
      <c r="Y21" s="244" t="s">
        <v>13</v>
      </c>
      <c r="Z21" s="244" t="s">
        <v>13</v>
      </c>
      <c r="AA21" s="244" t="s">
        <v>13</v>
      </c>
      <c r="AB21" s="244" t="s">
        <v>13</v>
      </c>
      <c r="AC21" s="244" t="s">
        <v>13</v>
      </c>
      <c r="AD21" s="244" t="s">
        <v>13</v>
      </c>
      <c r="AE21" s="244" t="s">
        <v>13</v>
      </c>
      <c r="AF21" s="244" t="s">
        <v>13</v>
      </c>
    </row>
    <row r="22" spans="1:32" s="245" customFormat="1" x14ac:dyDescent="0.15">
      <c r="A22" s="246" t="s">
        <v>271</v>
      </c>
      <c r="B22" s="243">
        <v>21</v>
      </c>
      <c r="C22" s="244" t="s">
        <v>13</v>
      </c>
      <c r="D22" s="244" t="s">
        <v>13</v>
      </c>
      <c r="E22" s="244" t="s">
        <v>13</v>
      </c>
      <c r="F22" s="244" t="s">
        <v>13</v>
      </c>
      <c r="G22" s="244" t="s">
        <v>13</v>
      </c>
      <c r="H22" s="244" t="s">
        <v>13</v>
      </c>
      <c r="I22" s="244" t="s">
        <v>13</v>
      </c>
      <c r="J22" s="244" t="s">
        <v>13</v>
      </c>
      <c r="K22" s="244" t="s">
        <v>13</v>
      </c>
      <c r="L22" s="244" t="s">
        <v>13</v>
      </c>
      <c r="M22" s="244" t="s">
        <v>13</v>
      </c>
      <c r="N22" s="244" t="s">
        <v>13</v>
      </c>
      <c r="O22" s="244" t="s">
        <v>13</v>
      </c>
      <c r="P22" s="244" t="s">
        <v>13</v>
      </c>
      <c r="Q22" s="244" t="s">
        <v>13</v>
      </c>
      <c r="R22" s="244" t="s">
        <v>13</v>
      </c>
      <c r="S22" s="244" t="s">
        <v>13</v>
      </c>
      <c r="T22" s="244" t="s">
        <v>13</v>
      </c>
      <c r="U22" s="244" t="s">
        <v>13</v>
      </c>
      <c r="V22" s="244" t="s">
        <v>13</v>
      </c>
      <c r="W22" s="244" t="s">
        <v>13</v>
      </c>
      <c r="X22" s="244" t="s">
        <v>13</v>
      </c>
      <c r="Y22" s="244" t="s">
        <v>13</v>
      </c>
      <c r="Z22" s="244" t="s">
        <v>13</v>
      </c>
      <c r="AA22" s="244" t="s">
        <v>13</v>
      </c>
      <c r="AB22" s="244" t="s">
        <v>13</v>
      </c>
      <c r="AC22" s="244" t="s">
        <v>13</v>
      </c>
      <c r="AD22" s="244" t="s">
        <v>13</v>
      </c>
      <c r="AE22" s="244" t="s">
        <v>13</v>
      </c>
      <c r="AF22" s="244" t="s">
        <v>13</v>
      </c>
    </row>
    <row r="23" spans="1:32" s="245" customFormat="1" x14ac:dyDescent="0.15">
      <c r="A23" s="246" t="s">
        <v>272</v>
      </c>
      <c r="B23" s="243">
        <v>22</v>
      </c>
      <c r="C23" s="244" t="s">
        <v>13</v>
      </c>
      <c r="D23" s="244" t="s">
        <v>13</v>
      </c>
      <c r="E23" s="244" t="s">
        <v>13</v>
      </c>
      <c r="F23" s="244" t="s">
        <v>13</v>
      </c>
      <c r="G23" s="244" t="s">
        <v>13</v>
      </c>
      <c r="H23" s="244" t="s">
        <v>13</v>
      </c>
      <c r="I23" s="244" t="s">
        <v>13</v>
      </c>
      <c r="J23" s="244" t="s">
        <v>13</v>
      </c>
      <c r="K23" s="244" t="s">
        <v>13</v>
      </c>
      <c r="L23" s="244" t="s">
        <v>13</v>
      </c>
      <c r="M23" s="244" t="s">
        <v>13</v>
      </c>
      <c r="N23" s="244" t="s">
        <v>13</v>
      </c>
      <c r="O23" s="244" t="s">
        <v>13</v>
      </c>
      <c r="P23" s="244" t="s">
        <v>13</v>
      </c>
      <c r="Q23" s="244" t="s">
        <v>13</v>
      </c>
      <c r="R23" s="244" t="s">
        <v>13</v>
      </c>
      <c r="S23" s="244" t="s">
        <v>13</v>
      </c>
      <c r="T23" s="244" t="s">
        <v>13</v>
      </c>
      <c r="U23" s="244" t="s">
        <v>13</v>
      </c>
      <c r="V23" s="244" t="s">
        <v>13</v>
      </c>
      <c r="W23" s="244" t="s">
        <v>13</v>
      </c>
      <c r="X23" s="244" t="s">
        <v>13</v>
      </c>
      <c r="Y23" s="244" t="s">
        <v>13</v>
      </c>
      <c r="Z23" s="244" t="s">
        <v>13</v>
      </c>
      <c r="AA23" s="244" t="s">
        <v>13</v>
      </c>
      <c r="AB23" s="244" t="s">
        <v>13</v>
      </c>
      <c r="AC23" s="244" t="s">
        <v>13</v>
      </c>
      <c r="AD23" s="244" t="s">
        <v>13</v>
      </c>
      <c r="AE23" s="244" t="s">
        <v>13</v>
      </c>
      <c r="AF23" s="244" t="s">
        <v>13</v>
      </c>
    </row>
    <row r="24" spans="1:32" s="245" customFormat="1" x14ac:dyDescent="0.15">
      <c r="A24" s="246" t="s">
        <v>273</v>
      </c>
      <c r="B24" s="243">
        <v>23</v>
      </c>
      <c r="C24" s="244" t="s">
        <v>13</v>
      </c>
      <c r="D24" s="244" t="s">
        <v>13</v>
      </c>
      <c r="E24" s="244" t="s">
        <v>13</v>
      </c>
      <c r="F24" s="244" t="s">
        <v>13</v>
      </c>
      <c r="G24" s="244" t="s">
        <v>13</v>
      </c>
      <c r="H24" s="244" t="s">
        <v>13</v>
      </c>
      <c r="I24" s="244" t="s">
        <v>13</v>
      </c>
      <c r="J24" s="244" t="s">
        <v>13</v>
      </c>
      <c r="K24" s="244" t="s">
        <v>13</v>
      </c>
      <c r="L24" s="244" t="s">
        <v>13</v>
      </c>
      <c r="M24" s="244" t="s">
        <v>13</v>
      </c>
      <c r="N24" s="244" t="s">
        <v>13</v>
      </c>
      <c r="O24" s="244" t="s">
        <v>13</v>
      </c>
      <c r="P24" s="244" t="s">
        <v>13</v>
      </c>
      <c r="Q24" s="244" t="s">
        <v>13</v>
      </c>
      <c r="R24" s="244" t="s">
        <v>13</v>
      </c>
      <c r="S24" s="244" t="s">
        <v>13</v>
      </c>
      <c r="T24" s="244" t="s">
        <v>13</v>
      </c>
      <c r="U24" s="244" t="s">
        <v>13</v>
      </c>
      <c r="V24" s="244" t="s">
        <v>13</v>
      </c>
      <c r="W24" s="244" t="s">
        <v>13</v>
      </c>
      <c r="X24" s="244" t="s">
        <v>13</v>
      </c>
      <c r="Y24" s="244" t="s">
        <v>13</v>
      </c>
      <c r="Z24" s="244" t="s">
        <v>13</v>
      </c>
      <c r="AA24" s="244" t="s">
        <v>13</v>
      </c>
      <c r="AB24" s="244" t="s">
        <v>13</v>
      </c>
      <c r="AC24" s="244" t="s">
        <v>13</v>
      </c>
      <c r="AD24" s="244" t="s">
        <v>13</v>
      </c>
      <c r="AE24" s="244" t="s">
        <v>13</v>
      </c>
      <c r="AF24" s="244" t="s">
        <v>13</v>
      </c>
    </row>
    <row r="25" spans="1:32" s="245" customFormat="1" x14ac:dyDescent="0.15">
      <c r="A25" s="247" t="s">
        <v>274</v>
      </c>
      <c r="B25" s="243">
        <v>30</v>
      </c>
      <c r="C25" s="244" t="s">
        <v>13</v>
      </c>
      <c r="D25" s="244" t="s">
        <v>13</v>
      </c>
      <c r="E25" s="244" t="s">
        <v>13</v>
      </c>
      <c r="F25" s="244" t="s">
        <v>13</v>
      </c>
      <c r="G25" s="244" t="s">
        <v>13</v>
      </c>
      <c r="H25" s="244" t="s">
        <v>13</v>
      </c>
      <c r="I25" s="244" t="s">
        <v>13</v>
      </c>
      <c r="J25" s="244" t="s">
        <v>13</v>
      </c>
      <c r="K25" s="244" t="s">
        <v>13</v>
      </c>
      <c r="L25" s="244" t="s">
        <v>13</v>
      </c>
      <c r="M25" s="244" t="s">
        <v>13</v>
      </c>
      <c r="N25" s="244" t="s">
        <v>13</v>
      </c>
      <c r="O25" s="244" t="s">
        <v>13</v>
      </c>
      <c r="P25" s="244" t="s">
        <v>13</v>
      </c>
      <c r="Q25" s="244" t="s">
        <v>13</v>
      </c>
      <c r="R25" s="244" t="s">
        <v>13</v>
      </c>
      <c r="S25" s="244" t="s">
        <v>13</v>
      </c>
      <c r="T25" s="244" t="s">
        <v>13</v>
      </c>
      <c r="U25" s="244" t="s">
        <v>13</v>
      </c>
      <c r="V25" s="244" t="s">
        <v>13</v>
      </c>
      <c r="W25" s="244" t="s">
        <v>13</v>
      </c>
      <c r="X25" s="244" t="s">
        <v>13</v>
      </c>
      <c r="Y25" s="244" t="s">
        <v>13</v>
      </c>
      <c r="Z25" s="244" t="s">
        <v>13</v>
      </c>
      <c r="AA25" s="244" t="s">
        <v>13</v>
      </c>
      <c r="AB25" s="244" t="s">
        <v>13</v>
      </c>
      <c r="AC25" s="244" t="s">
        <v>13</v>
      </c>
      <c r="AD25" s="244" t="s">
        <v>13</v>
      </c>
      <c r="AE25" s="244" t="s">
        <v>13</v>
      </c>
      <c r="AF25" s="244" t="s">
        <v>13</v>
      </c>
    </row>
    <row r="26" spans="1:32" s="245" customFormat="1" x14ac:dyDescent="0.15">
      <c r="A26" s="248" t="s">
        <v>275</v>
      </c>
      <c r="B26" s="243">
        <v>31</v>
      </c>
      <c r="C26" s="244" t="s">
        <v>13</v>
      </c>
      <c r="D26" s="244" t="s">
        <v>13</v>
      </c>
      <c r="E26" s="244" t="s">
        <v>13</v>
      </c>
      <c r="F26" s="244" t="s">
        <v>13</v>
      </c>
      <c r="G26" s="244" t="s">
        <v>13</v>
      </c>
      <c r="H26" s="244" t="s">
        <v>13</v>
      </c>
      <c r="I26" s="244" t="s">
        <v>13</v>
      </c>
      <c r="J26" s="244" t="s">
        <v>13</v>
      </c>
      <c r="K26" s="244" t="s">
        <v>13</v>
      </c>
      <c r="L26" s="244" t="s">
        <v>13</v>
      </c>
      <c r="M26" s="244" t="s">
        <v>13</v>
      </c>
      <c r="N26" s="244" t="s">
        <v>13</v>
      </c>
      <c r="O26" s="244" t="s">
        <v>13</v>
      </c>
      <c r="P26" s="244" t="s">
        <v>13</v>
      </c>
      <c r="Q26" s="244" t="s">
        <v>13</v>
      </c>
      <c r="R26" s="244" t="s">
        <v>13</v>
      </c>
      <c r="S26" s="244" t="s">
        <v>13</v>
      </c>
      <c r="T26" s="244" t="s">
        <v>13</v>
      </c>
      <c r="U26" s="244" t="s">
        <v>13</v>
      </c>
      <c r="V26" s="244" t="s">
        <v>13</v>
      </c>
      <c r="W26" s="244" t="s">
        <v>13</v>
      </c>
      <c r="X26" s="244" t="s">
        <v>13</v>
      </c>
      <c r="Y26" s="244" t="s">
        <v>13</v>
      </c>
      <c r="Z26" s="244" t="s">
        <v>13</v>
      </c>
      <c r="AA26" s="244" t="s">
        <v>13</v>
      </c>
      <c r="AB26" s="244" t="s">
        <v>13</v>
      </c>
      <c r="AC26" s="244" t="s">
        <v>13</v>
      </c>
      <c r="AD26" s="244" t="s">
        <v>13</v>
      </c>
      <c r="AE26" s="244" t="s">
        <v>13</v>
      </c>
      <c r="AF26" s="244" t="s">
        <v>13</v>
      </c>
    </row>
    <row r="27" spans="1:32" s="245" customFormat="1" x14ac:dyDescent="0.15">
      <c r="A27" s="248" t="s">
        <v>80</v>
      </c>
      <c r="B27" s="243">
        <v>32</v>
      </c>
      <c r="C27" s="244" t="s">
        <v>41</v>
      </c>
      <c r="D27" s="244" t="s">
        <v>32</v>
      </c>
      <c r="E27" s="244" t="s">
        <v>40</v>
      </c>
      <c r="F27" s="244" t="s">
        <v>176</v>
      </c>
      <c r="G27" s="244" t="s">
        <v>13</v>
      </c>
      <c r="H27" s="244" t="s">
        <v>13</v>
      </c>
      <c r="I27" s="244" t="s">
        <v>13</v>
      </c>
      <c r="J27" s="244" t="s">
        <v>13</v>
      </c>
      <c r="K27" s="244" t="s">
        <v>13</v>
      </c>
      <c r="L27" s="244" t="s">
        <v>13</v>
      </c>
      <c r="M27" s="244" t="s">
        <v>13</v>
      </c>
      <c r="N27" s="244" t="s">
        <v>13</v>
      </c>
      <c r="O27" s="244" t="s">
        <v>13</v>
      </c>
      <c r="P27" s="244" t="s">
        <v>13</v>
      </c>
      <c r="Q27" s="244" t="s">
        <v>13</v>
      </c>
      <c r="R27" s="244" t="s">
        <v>157</v>
      </c>
      <c r="S27" s="244" t="s">
        <v>163</v>
      </c>
      <c r="T27" s="244" t="s">
        <v>39</v>
      </c>
      <c r="U27" s="244" t="s">
        <v>171</v>
      </c>
      <c r="V27" s="244" t="s">
        <v>13</v>
      </c>
      <c r="W27" s="244" t="s">
        <v>13</v>
      </c>
      <c r="X27" s="244" t="s">
        <v>13</v>
      </c>
      <c r="Y27" s="244" t="s">
        <v>13</v>
      </c>
      <c r="Z27" s="244" t="s">
        <v>13</v>
      </c>
      <c r="AA27" s="244" t="s">
        <v>13</v>
      </c>
      <c r="AB27" s="244" t="s">
        <v>13</v>
      </c>
      <c r="AC27" s="244" t="s">
        <v>13</v>
      </c>
      <c r="AD27" s="244" t="s">
        <v>13</v>
      </c>
      <c r="AE27" s="244" t="s">
        <v>13</v>
      </c>
      <c r="AF27" s="244" t="s">
        <v>13</v>
      </c>
    </row>
    <row r="28" spans="1:32" s="245" customFormat="1" x14ac:dyDescent="0.15">
      <c r="A28" s="248" t="s">
        <v>82</v>
      </c>
      <c r="B28" s="243">
        <v>33</v>
      </c>
      <c r="C28" s="244" t="s">
        <v>41</v>
      </c>
      <c r="D28" s="244" t="s">
        <v>32</v>
      </c>
      <c r="E28" s="244" t="s">
        <v>13</v>
      </c>
      <c r="F28" s="244" t="s">
        <v>13</v>
      </c>
      <c r="G28" s="244" t="s">
        <v>13</v>
      </c>
      <c r="H28" s="244" t="s">
        <v>13</v>
      </c>
      <c r="I28" s="244" t="s">
        <v>13</v>
      </c>
      <c r="J28" s="244" t="s">
        <v>13</v>
      </c>
      <c r="K28" s="244" t="s">
        <v>13</v>
      </c>
      <c r="L28" s="244" t="s">
        <v>13</v>
      </c>
      <c r="M28" s="244" t="s">
        <v>13</v>
      </c>
      <c r="N28" s="244" t="s">
        <v>13</v>
      </c>
      <c r="O28" s="244" t="s">
        <v>13</v>
      </c>
      <c r="P28" s="244" t="s">
        <v>13</v>
      </c>
      <c r="Q28" s="244" t="s">
        <v>13</v>
      </c>
      <c r="R28" s="244" t="s">
        <v>42</v>
      </c>
      <c r="S28" s="244" t="s">
        <v>164</v>
      </c>
      <c r="T28" s="244" t="s">
        <v>39</v>
      </c>
      <c r="U28" s="244" t="s">
        <v>40</v>
      </c>
      <c r="V28" s="244" t="s">
        <v>176</v>
      </c>
      <c r="W28" s="244" t="s">
        <v>13</v>
      </c>
      <c r="X28" s="244" t="s">
        <v>13</v>
      </c>
      <c r="Y28" s="244" t="s">
        <v>13</v>
      </c>
      <c r="Z28" s="244" t="s">
        <v>13</v>
      </c>
      <c r="AA28" s="244" t="s">
        <v>13</v>
      </c>
      <c r="AB28" s="244" t="s">
        <v>13</v>
      </c>
      <c r="AC28" s="244" t="s">
        <v>13</v>
      </c>
      <c r="AD28" s="244" t="s">
        <v>13</v>
      </c>
      <c r="AE28" s="244" t="s">
        <v>13</v>
      </c>
      <c r="AF28" s="244" t="s">
        <v>13</v>
      </c>
    </row>
    <row r="29" spans="1:32" s="245" customFormat="1" x14ac:dyDescent="0.15">
      <c r="A29" s="248" t="s">
        <v>276</v>
      </c>
      <c r="B29" s="243">
        <v>34</v>
      </c>
      <c r="C29" s="244" t="s">
        <v>13</v>
      </c>
      <c r="D29" s="244" t="s">
        <v>13</v>
      </c>
      <c r="E29" s="244" t="s">
        <v>13</v>
      </c>
      <c r="F29" s="244" t="s">
        <v>13</v>
      </c>
      <c r="G29" s="244" t="s">
        <v>13</v>
      </c>
      <c r="H29" s="244" t="s">
        <v>13</v>
      </c>
      <c r="I29" s="244" t="s">
        <v>13</v>
      </c>
      <c r="J29" s="244" t="s">
        <v>13</v>
      </c>
      <c r="K29" s="244" t="s">
        <v>13</v>
      </c>
      <c r="L29" s="244" t="s">
        <v>13</v>
      </c>
      <c r="M29" s="244" t="s">
        <v>13</v>
      </c>
      <c r="N29" s="244" t="s">
        <v>13</v>
      </c>
      <c r="O29" s="244" t="s">
        <v>13</v>
      </c>
      <c r="P29" s="244" t="s">
        <v>13</v>
      </c>
      <c r="Q29" s="244" t="s">
        <v>13</v>
      </c>
      <c r="R29" s="244" t="s">
        <v>13</v>
      </c>
      <c r="S29" s="244" t="s">
        <v>13</v>
      </c>
      <c r="T29" s="244" t="s">
        <v>13</v>
      </c>
      <c r="U29" s="244" t="s">
        <v>13</v>
      </c>
      <c r="V29" s="244" t="s">
        <v>13</v>
      </c>
      <c r="W29" s="244" t="s">
        <v>13</v>
      </c>
      <c r="X29" s="244" t="s">
        <v>13</v>
      </c>
      <c r="Y29" s="244" t="s">
        <v>13</v>
      </c>
      <c r="Z29" s="244" t="s">
        <v>13</v>
      </c>
      <c r="AA29" s="244" t="s">
        <v>13</v>
      </c>
      <c r="AB29" s="244" t="s">
        <v>13</v>
      </c>
      <c r="AC29" s="244" t="s">
        <v>13</v>
      </c>
      <c r="AD29" s="244" t="s">
        <v>13</v>
      </c>
      <c r="AE29" s="244" t="s">
        <v>13</v>
      </c>
      <c r="AF29" s="244" t="s">
        <v>13</v>
      </c>
    </row>
    <row r="30" spans="1:32" s="245" customFormat="1" x14ac:dyDescent="0.15">
      <c r="A30" s="248" t="s">
        <v>231</v>
      </c>
      <c r="B30" s="243">
        <v>35</v>
      </c>
      <c r="C30" s="244" t="s">
        <v>32</v>
      </c>
      <c r="D30" s="244" t="s">
        <v>41</v>
      </c>
      <c r="E30" s="244" t="s">
        <v>205</v>
      </c>
      <c r="F30" s="244" t="s">
        <v>179</v>
      </c>
      <c r="G30" s="244" t="s">
        <v>184</v>
      </c>
      <c r="H30" s="244" t="s">
        <v>13</v>
      </c>
      <c r="I30" s="244" t="s">
        <v>13</v>
      </c>
      <c r="J30" s="244" t="s">
        <v>13</v>
      </c>
      <c r="K30" s="244" t="s">
        <v>13</v>
      </c>
      <c r="L30" s="244" t="s">
        <v>13</v>
      </c>
      <c r="M30" s="244" t="s">
        <v>13</v>
      </c>
      <c r="N30" s="244" t="s">
        <v>13</v>
      </c>
      <c r="O30" s="244" t="s">
        <v>13</v>
      </c>
      <c r="P30" s="244" t="s">
        <v>13</v>
      </c>
      <c r="Q30" s="244" t="s">
        <v>13</v>
      </c>
      <c r="R30" s="244" t="s">
        <v>42</v>
      </c>
      <c r="S30" s="244" t="s">
        <v>91</v>
      </c>
      <c r="T30" s="244" t="s">
        <v>166</v>
      </c>
      <c r="U30" s="244" t="s">
        <v>167</v>
      </c>
      <c r="V30" s="244" t="s">
        <v>39</v>
      </c>
      <c r="W30" s="244" t="s">
        <v>40</v>
      </c>
      <c r="X30" s="244" t="s">
        <v>175</v>
      </c>
      <c r="Y30" s="244" t="s">
        <v>183</v>
      </c>
      <c r="Z30" s="244" t="s">
        <v>13</v>
      </c>
      <c r="AA30" s="244" t="s">
        <v>13</v>
      </c>
      <c r="AB30" s="244" t="s">
        <v>13</v>
      </c>
      <c r="AC30" s="244" t="s">
        <v>13</v>
      </c>
      <c r="AD30" s="244" t="s">
        <v>13</v>
      </c>
      <c r="AE30" s="244" t="s">
        <v>13</v>
      </c>
      <c r="AF30" s="244" t="s">
        <v>13</v>
      </c>
    </row>
    <row r="31" spans="1:32" s="245" customFormat="1" x14ac:dyDescent="0.15">
      <c r="A31" s="248" t="s">
        <v>277</v>
      </c>
      <c r="B31" s="243">
        <v>36</v>
      </c>
      <c r="C31" s="244" t="s">
        <v>13</v>
      </c>
      <c r="D31" s="244" t="s">
        <v>13</v>
      </c>
      <c r="E31" s="244" t="s">
        <v>13</v>
      </c>
      <c r="F31" s="244" t="s">
        <v>13</v>
      </c>
      <c r="G31" s="244" t="s">
        <v>13</v>
      </c>
      <c r="H31" s="244" t="s">
        <v>13</v>
      </c>
      <c r="I31" s="244" t="s">
        <v>13</v>
      </c>
      <c r="J31" s="244" t="s">
        <v>13</v>
      </c>
      <c r="K31" s="244" t="s">
        <v>13</v>
      </c>
      <c r="L31" s="244" t="s">
        <v>13</v>
      </c>
      <c r="M31" s="244" t="s">
        <v>13</v>
      </c>
      <c r="N31" s="244" t="s">
        <v>13</v>
      </c>
      <c r="O31" s="244" t="s">
        <v>13</v>
      </c>
      <c r="P31" s="244" t="s">
        <v>13</v>
      </c>
      <c r="Q31" s="244" t="s">
        <v>13</v>
      </c>
      <c r="R31" s="244" t="s">
        <v>37</v>
      </c>
      <c r="S31" s="244" t="s">
        <v>43</v>
      </c>
      <c r="T31" s="244" t="s">
        <v>13</v>
      </c>
      <c r="U31" s="244" t="s">
        <v>13</v>
      </c>
      <c r="V31" s="244" t="s">
        <v>13</v>
      </c>
      <c r="W31" s="244" t="s">
        <v>13</v>
      </c>
      <c r="X31" s="244" t="s">
        <v>13</v>
      </c>
      <c r="Y31" s="244" t="s">
        <v>13</v>
      </c>
      <c r="Z31" s="244" t="s">
        <v>13</v>
      </c>
      <c r="AA31" s="244" t="s">
        <v>13</v>
      </c>
      <c r="AB31" s="244" t="s">
        <v>13</v>
      </c>
      <c r="AC31" s="244" t="s">
        <v>13</v>
      </c>
      <c r="AD31" s="244" t="s">
        <v>13</v>
      </c>
      <c r="AE31" s="244" t="s">
        <v>13</v>
      </c>
      <c r="AF31" s="244" t="s">
        <v>13</v>
      </c>
    </row>
    <row r="32" spans="1:32" s="245" customFormat="1" x14ac:dyDescent="0.15">
      <c r="A32" s="248" t="s">
        <v>278</v>
      </c>
      <c r="B32" s="243">
        <v>37</v>
      </c>
      <c r="C32" s="244" t="s">
        <v>13</v>
      </c>
      <c r="D32" s="244" t="s">
        <v>13</v>
      </c>
      <c r="E32" s="244" t="s">
        <v>13</v>
      </c>
      <c r="F32" s="244" t="s">
        <v>13</v>
      </c>
      <c r="G32" s="244" t="s">
        <v>13</v>
      </c>
      <c r="H32" s="244" t="s">
        <v>13</v>
      </c>
      <c r="I32" s="244" t="s">
        <v>13</v>
      </c>
      <c r="J32" s="244" t="s">
        <v>13</v>
      </c>
      <c r="K32" s="244" t="s">
        <v>13</v>
      </c>
      <c r="L32" s="244" t="s">
        <v>13</v>
      </c>
      <c r="M32" s="244" t="s">
        <v>13</v>
      </c>
      <c r="N32" s="244" t="s">
        <v>13</v>
      </c>
      <c r="O32" s="244" t="s">
        <v>13</v>
      </c>
      <c r="P32" s="244" t="s">
        <v>13</v>
      </c>
      <c r="Q32" s="244" t="s">
        <v>13</v>
      </c>
      <c r="R32" s="244" t="s">
        <v>13</v>
      </c>
      <c r="S32" s="244" t="s">
        <v>13</v>
      </c>
      <c r="T32" s="244" t="s">
        <v>13</v>
      </c>
      <c r="U32" s="244" t="s">
        <v>13</v>
      </c>
      <c r="V32" s="244" t="s">
        <v>13</v>
      </c>
      <c r="W32" s="244" t="s">
        <v>13</v>
      </c>
      <c r="X32" s="244" t="s">
        <v>13</v>
      </c>
      <c r="Y32" s="244" t="s">
        <v>13</v>
      </c>
      <c r="Z32" s="244" t="s">
        <v>13</v>
      </c>
      <c r="AA32" s="244" t="s">
        <v>13</v>
      </c>
      <c r="AB32" s="244" t="s">
        <v>13</v>
      </c>
      <c r="AC32" s="244" t="s">
        <v>13</v>
      </c>
      <c r="AD32" s="244" t="s">
        <v>13</v>
      </c>
      <c r="AE32" s="244" t="s">
        <v>13</v>
      </c>
      <c r="AF32" s="244" t="s">
        <v>13</v>
      </c>
    </row>
    <row r="33" spans="1:32" s="245" customFormat="1" x14ac:dyDescent="0.15">
      <c r="A33" s="248" t="s">
        <v>279</v>
      </c>
      <c r="B33" s="243">
        <v>38</v>
      </c>
      <c r="C33" s="244" t="s">
        <v>13</v>
      </c>
      <c r="D33" s="244" t="s">
        <v>13</v>
      </c>
      <c r="E33" s="244" t="s">
        <v>13</v>
      </c>
      <c r="F33" s="244" t="s">
        <v>13</v>
      </c>
      <c r="G33" s="244" t="s">
        <v>13</v>
      </c>
      <c r="H33" s="244" t="s">
        <v>13</v>
      </c>
      <c r="I33" s="244" t="s">
        <v>13</v>
      </c>
      <c r="J33" s="244" t="s">
        <v>13</v>
      </c>
      <c r="K33" s="244" t="s">
        <v>13</v>
      </c>
      <c r="L33" s="244" t="s">
        <v>13</v>
      </c>
      <c r="M33" s="244" t="s">
        <v>13</v>
      </c>
      <c r="N33" s="244" t="s">
        <v>13</v>
      </c>
      <c r="O33" s="244" t="s">
        <v>13</v>
      </c>
      <c r="P33" s="244" t="s">
        <v>13</v>
      </c>
      <c r="Q33" s="244" t="s">
        <v>13</v>
      </c>
      <c r="R33" s="244" t="s">
        <v>13</v>
      </c>
      <c r="S33" s="244" t="s">
        <v>13</v>
      </c>
      <c r="T33" s="244" t="s">
        <v>13</v>
      </c>
      <c r="U33" s="244" t="s">
        <v>13</v>
      </c>
      <c r="V33" s="244" t="s">
        <v>13</v>
      </c>
      <c r="W33" s="244" t="s">
        <v>13</v>
      </c>
      <c r="X33" s="244" t="s">
        <v>13</v>
      </c>
      <c r="Y33" s="244" t="s">
        <v>13</v>
      </c>
      <c r="Z33" s="244" t="s">
        <v>13</v>
      </c>
      <c r="AA33" s="244" t="s">
        <v>13</v>
      </c>
      <c r="AB33" s="244" t="s">
        <v>13</v>
      </c>
      <c r="AC33" s="244" t="s">
        <v>13</v>
      </c>
      <c r="AD33" s="244" t="s">
        <v>13</v>
      </c>
      <c r="AE33" s="244" t="s">
        <v>13</v>
      </c>
      <c r="AF33" s="244" t="s">
        <v>13</v>
      </c>
    </row>
    <row r="34" spans="1:32" s="245" customFormat="1" x14ac:dyDescent="0.15">
      <c r="A34" s="248" t="s">
        <v>280</v>
      </c>
      <c r="B34" s="243">
        <v>39</v>
      </c>
      <c r="C34" s="244" t="s">
        <v>13</v>
      </c>
      <c r="D34" s="244" t="s">
        <v>13</v>
      </c>
      <c r="E34" s="244" t="s">
        <v>13</v>
      </c>
      <c r="F34" s="244" t="s">
        <v>13</v>
      </c>
      <c r="G34" s="244" t="s">
        <v>13</v>
      </c>
      <c r="H34" s="244" t="s">
        <v>13</v>
      </c>
      <c r="I34" s="244" t="s">
        <v>13</v>
      </c>
      <c r="J34" s="244" t="s">
        <v>13</v>
      </c>
      <c r="K34" s="244" t="s">
        <v>13</v>
      </c>
      <c r="L34" s="244" t="s">
        <v>13</v>
      </c>
      <c r="M34" s="244" t="s">
        <v>13</v>
      </c>
      <c r="N34" s="244" t="s">
        <v>13</v>
      </c>
      <c r="O34" s="244" t="s">
        <v>13</v>
      </c>
      <c r="P34" s="244" t="s">
        <v>13</v>
      </c>
      <c r="Q34" s="244" t="s">
        <v>13</v>
      </c>
      <c r="R34" s="244" t="s">
        <v>13</v>
      </c>
      <c r="S34" s="244" t="s">
        <v>13</v>
      </c>
      <c r="T34" s="244" t="s">
        <v>13</v>
      </c>
      <c r="U34" s="244" t="s">
        <v>13</v>
      </c>
      <c r="V34" s="244" t="s">
        <v>13</v>
      </c>
      <c r="W34" s="244" t="s">
        <v>13</v>
      </c>
      <c r="X34" s="244" t="s">
        <v>13</v>
      </c>
      <c r="Y34" s="244" t="s">
        <v>13</v>
      </c>
      <c r="Z34" s="244" t="s">
        <v>13</v>
      </c>
      <c r="AA34" s="244" t="s">
        <v>13</v>
      </c>
      <c r="AB34" s="244" t="s">
        <v>13</v>
      </c>
      <c r="AC34" s="244" t="s">
        <v>13</v>
      </c>
      <c r="AD34" s="244" t="s">
        <v>13</v>
      </c>
      <c r="AE34" s="244" t="s">
        <v>13</v>
      </c>
      <c r="AF34" s="244" t="s">
        <v>13</v>
      </c>
    </row>
    <row r="35" spans="1:32" s="245" customFormat="1" x14ac:dyDescent="0.15">
      <c r="A35" s="249" t="s">
        <v>281</v>
      </c>
      <c r="B35" s="243">
        <v>40</v>
      </c>
      <c r="C35" s="244" t="s">
        <v>13</v>
      </c>
      <c r="D35" s="244" t="s">
        <v>13</v>
      </c>
      <c r="E35" s="244" t="s">
        <v>13</v>
      </c>
      <c r="F35" s="244" t="s">
        <v>13</v>
      </c>
      <c r="G35" s="244" t="s">
        <v>13</v>
      </c>
      <c r="H35" s="244" t="s">
        <v>13</v>
      </c>
      <c r="I35" s="244" t="s">
        <v>13</v>
      </c>
      <c r="J35" s="244" t="s">
        <v>13</v>
      </c>
      <c r="K35" s="244" t="s">
        <v>13</v>
      </c>
      <c r="L35" s="244" t="s">
        <v>13</v>
      </c>
      <c r="M35" s="244" t="s">
        <v>13</v>
      </c>
      <c r="N35" s="244" t="s">
        <v>13</v>
      </c>
      <c r="O35" s="244" t="s">
        <v>13</v>
      </c>
      <c r="P35" s="244" t="s">
        <v>13</v>
      </c>
      <c r="Q35" s="244" t="s">
        <v>13</v>
      </c>
      <c r="R35" s="244" t="s">
        <v>13</v>
      </c>
      <c r="S35" s="244" t="s">
        <v>13</v>
      </c>
      <c r="T35" s="244" t="s">
        <v>13</v>
      </c>
      <c r="U35" s="244" t="s">
        <v>13</v>
      </c>
      <c r="V35" s="244" t="s">
        <v>13</v>
      </c>
      <c r="W35" s="244" t="s">
        <v>13</v>
      </c>
      <c r="X35" s="244" t="s">
        <v>13</v>
      </c>
      <c r="Y35" s="244" t="s">
        <v>13</v>
      </c>
      <c r="Z35" s="244" t="s">
        <v>13</v>
      </c>
      <c r="AA35" s="244" t="s">
        <v>13</v>
      </c>
      <c r="AB35" s="244" t="s">
        <v>13</v>
      </c>
      <c r="AC35" s="244" t="s">
        <v>13</v>
      </c>
      <c r="AD35" s="244" t="s">
        <v>13</v>
      </c>
      <c r="AE35" s="244" t="s">
        <v>13</v>
      </c>
      <c r="AF35" s="244" t="s">
        <v>13</v>
      </c>
    </row>
    <row r="36" spans="1:32" s="245" customFormat="1" x14ac:dyDescent="0.15">
      <c r="A36" s="249" t="s">
        <v>282</v>
      </c>
      <c r="B36" s="243">
        <v>41</v>
      </c>
      <c r="C36" s="244" t="s">
        <v>13</v>
      </c>
      <c r="D36" s="244" t="s">
        <v>13</v>
      </c>
      <c r="E36" s="244" t="s">
        <v>13</v>
      </c>
      <c r="F36" s="244" t="s">
        <v>13</v>
      </c>
      <c r="G36" s="244" t="s">
        <v>13</v>
      </c>
      <c r="H36" s="244" t="s">
        <v>13</v>
      </c>
      <c r="I36" s="244" t="s">
        <v>13</v>
      </c>
      <c r="J36" s="244" t="s">
        <v>13</v>
      </c>
      <c r="K36" s="244" t="s">
        <v>13</v>
      </c>
      <c r="L36" s="244" t="s">
        <v>13</v>
      </c>
      <c r="M36" s="244" t="s">
        <v>13</v>
      </c>
      <c r="N36" s="244" t="s">
        <v>13</v>
      </c>
      <c r="O36" s="244" t="s">
        <v>13</v>
      </c>
      <c r="P36" s="244" t="s">
        <v>13</v>
      </c>
      <c r="Q36" s="244" t="s">
        <v>13</v>
      </c>
      <c r="R36" s="244" t="s">
        <v>13</v>
      </c>
      <c r="S36" s="244" t="s">
        <v>13</v>
      </c>
      <c r="T36" s="244" t="s">
        <v>13</v>
      </c>
      <c r="U36" s="244" t="s">
        <v>13</v>
      </c>
      <c r="V36" s="244" t="s">
        <v>13</v>
      </c>
      <c r="W36" s="244" t="s">
        <v>13</v>
      </c>
      <c r="X36" s="244" t="s">
        <v>13</v>
      </c>
      <c r="Y36" s="244" t="s">
        <v>13</v>
      </c>
      <c r="Z36" s="244" t="s">
        <v>13</v>
      </c>
      <c r="AA36" s="244" t="s">
        <v>13</v>
      </c>
      <c r="AB36" s="244" t="s">
        <v>13</v>
      </c>
      <c r="AC36" s="244" t="s">
        <v>13</v>
      </c>
      <c r="AD36" s="244" t="s">
        <v>13</v>
      </c>
      <c r="AE36" s="244" t="s">
        <v>13</v>
      </c>
      <c r="AF36" s="244" t="s">
        <v>13</v>
      </c>
    </row>
    <row r="37" spans="1:32" s="245" customFormat="1" x14ac:dyDescent="0.15">
      <c r="A37" s="249" t="s">
        <v>283</v>
      </c>
      <c r="B37" s="243">
        <v>42</v>
      </c>
      <c r="C37" s="244" t="s">
        <v>13</v>
      </c>
      <c r="D37" s="244" t="s">
        <v>13</v>
      </c>
      <c r="E37" s="244" t="s">
        <v>13</v>
      </c>
      <c r="F37" s="244" t="s">
        <v>13</v>
      </c>
      <c r="G37" s="244" t="s">
        <v>13</v>
      </c>
      <c r="H37" s="244" t="s">
        <v>13</v>
      </c>
      <c r="I37" s="244" t="s">
        <v>13</v>
      </c>
      <c r="J37" s="244" t="s">
        <v>13</v>
      </c>
      <c r="K37" s="244" t="s">
        <v>13</v>
      </c>
      <c r="L37" s="244" t="s">
        <v>13</v>
      </c>
      <c r="M37" s="244" t="s">
        <v>13</v>
      </c>
      <c r="N37" s="244" t="s">
        <v>13</v>
      </c>
      <c r="O37" s="244" t="s">
        <v>13</v>
      </c>
      <c r="P37" s="244" t="s">
        <v>13</v>
      </c>
      <c r="Q37" s="244" t="s">
        <v>13</v>
      </c>
      <c r="R37" s="244" t="s">
        <v>13</v>
      </c>
      <c r="S37" s="244" t="s">
        <v>13</v>
      </c>
      <c r="T37" s="244" t="s">
        <v>13</v>
      </c>
      <c r="U37" s="244" t="s">
        <v>13</v>
      </c>
      <c r="V37" s="244" t="s">
        <v>13</v>
      </c>
      <c r="W37" s="244" t="s">
        <v>13</v>
      </c>
      <c r="X37" s="244" t="s">
        <v>13</v>
      </c>
      <c r="Y37" s="244" t="s">
        <v>13</v>
      </c>
      <c r="Z37" s="244" t="s">
        <v>13</v>
      </c>
      <c r="AA37" s="244" t="s">
        <v>13</v>
      </c>
      <c r="AB37" s="244" t="s">
        <v>13</v>
      </c>
      <c r="AC37" s="244" t="s">
        <v>13</v>
      </c>
      <c r="AD37" s="244" t="s">
        <v>13</v>
      </c>
      <c r="AE37" s="244" t="s">
        <v>13</v>
      </c>
      <c r="AF37" s="244" t="s">
        <v>13</v>
      </c>
    </row>
    <row r="38" spans="1:32" s="245" customFormat="1" x14ac:dyDescent="0.15">
      <c r="A38" s="249" t="s">
        <v>284</v>
      </c>
      <c r="B38" s="243">
        <v>43</v>
      </c>
      <c r="C38" s="244" t="s">
        <v>13</v>
      </c>
      <c r="D38" s="244" t="s">
        <v>13</v>
      </c>
      <c r="E38" s="244" t="s">
        <v>13</v>
      </c>
      <c r="F38" s="244" t="s">
        <v>13</v>
      </c>
      <c r="G38" s="244" t="s">
        <v>13</v>
      </c>
      <c r="H38" s="244" t="s">
        <v>13</v>
      </c>
      <c r="I38" s="244" t="s">
        <v>13</v>
      </c>
      <c r="J38" s="244" t="s">
        <v>13</v>
      </c>
      <c r="K38" s="244" t="s">
        <v>13</v>
      </c>
      <c r="L38" s="244" t="s">
        <v>13</v>
      </c>
      <c r="M38" s="244" t="s">
        <v>13</v>
      </c>
      <c r="N38" s="244" t="s">
        <v>13</v>
      </c>
      <c r="O38" s="244" t="s">
        <v>13</v>
      </c>
      <c r="P38" s="244" t="s">
        <v>13</v>
      </c>
      <c r="Q38" s="244" t="s">
        <v>13</v>
      </c>
      <c r="R38" s="244" t="s">
        <v>13</v>
      </c>
      <c r="S38" s="244" t="s">
        <v>13</v>
      </c>
      <c r="T38" s="244" t="s">
        <v>13</v>
      </c>
      <c r="U38" s="244" t="s">
        <v>13</v>
      </c>
      <c r="V38" s="244" t="s">
        <v>13</v>
      </c>
      <c r="W38" s="244" t="s">
        <v>13</v>
      </c>
      <c r="X38" s="244" t="s">
        <v>13</v>
      </c>
      <c r="Y38" s="244" t="s">
        <v>13</v>
      </c>
      <c r="Z38" s="244" t="s">
        <v>13</v>
      </c>
      <c r="AA38" s="244" t="s">
        <v>13</v>
      </c>
      <c r="AB38" s="244" t="s">
        <v>13</v>
      </c>
      <c r="AC38" s="244" t="s">
        <v>13</v>
      </c>
      <c r="AD38" s="244" t="s">
        <v>13</v>
      </c>
      <c r="AE38" s="244" t="s">
        <v>13</v>
      </c>
      <c r="AF38" s="244" t="s">
        <v>13</v>
      </c>
    </row>
    <row r="39" spans="1:32" s="245" customFormat="1" x14ac:dyDescent="0.15">
      <c r="A39" s="249" t="s">
        <v>285</v>
      </c>
      <c r="B39" s="243">
        <v>44</v>
      </c>
      <c r="C39" s="244" t="s">
        <v>13</v>
      </c>
      <c r="D39" s="244" t="s">
        <v>13</v>
      </c>
      <c r="E39" s="244" t="s">
        <v>13</v>
      </c>
      <c r="F39" s="244" t="s">
        <v>13</v>
      </c>
      <c r="G39" s="244" t="s">
        <v>13</v>
      </c>
      <c r="H39" s="244" t="s">
        <v>13</v>
      </c>
      <c r="I39" s="244" t="s">
        <v>13</v>
      </c>
      <c r="J39" s="244" t="s">
        <v>13</v>
      </c>
      <c r="K39" s="244" t="s">
        <v>13</v>
      </c>
      <c r="L39" s="244" t="s">
        <v>13</v>
      </c>
      <c r="M39" s="244" t="s">
        <v>13</v>
      </c>
      <c r="N39" s="244" t="s">
        <v>13</v>
      </c>
      <c r="O39" s="244" t="s">
        <v>13</v>
      </c>
      <c r="P39" s="244" t="s">
        <v>13</v>
      </c>
      <c r="Q39" s="244" t="s">
        <v>13</v>
      </c>
      <c r="R39" s="244" t="s">
        <v>13</v>
      </c>
      <c r="S39" s="244" t="s">
        <v>13</v>
      </c>
      <c r="T39" s="244" t="s">
        <v>13</v>
      </c>
      <c r="U39" s="244" t="s">
        <v>13</v>
      </c>
      <c r="V39" s="244" t="s">
        <v>13</v>
      </c>
      <c r="W39" s="244" t="s">
        <v>13</v>
      </c>
      <c r="X39" s="244" t="s">
        <v>13</v>
      </c>
      <c r="Y39" s="244" t="s">
        <v>13</v>
      </c>
      <c r="Z39" s="244" t="s">
        <v>13</v>
      </c>
      <c r="AA39" s="244" t="s">
        <v>13</v>
      </c>
      <c r="AB39" s="244" t="s">
        <v>13</v>
      </c>
      <c r="AC39" s="244" t="s">
        <v>13</v>
      </c>
      <c r="AD39" s="244" t="s">
        <v>13</v>
      </c>
      <c r="AE39" s="244" t="s">
        <v>13</v>
      </c>
      <c r="AF39" s="244" t="s">
        <v>13</v>
      </c>
    </row>
    <row r="40" spans="1:32" s="245" customFormat="1" x14ac:dyDescent="0.15">
      <c r="A40" s="249" t="s">
        <v>286</v>
      </c>
      <c r="B40" s="243">
        <v>45</v>
      </c>
      <c r="C40" s="244" t="s">
        <v>13</v>
      </c>
      <c r="D40" s="244" t="s">
        <v>13</v>
      </c>
      <c r="E40" s="244" t="s">
        <v>13</v>
      </c>
      <c r="F40" s="244" t="s">
        <v>13</v>
      </c>
      <c r="G40" s="244" t="s">
        <v>13</v>
      </c>
      <c r="H40" s="244" t="s">
        <v>13</v>
      </c>
      <c r="I40" s="244" t="s">
        <v>13</v>
      </c>
      <c r="J40" s="244" t="s">
        <v>13</v>
      </c>
      <c r="K40" s="244" t="s">
        <v>13</v>
      </c>
      <c r="L40" s="244" t="s">
        <v>13</v>
      </c>
      <c r="M40" s="244" t="s">
        <v>13</v>
      </c>
      <c r="N40" s="244" t="s">
        <v>13</v>
      </c>
      <c r="O40" s="244" t="s">
        <v>13</v>
      </c>
      <c r="P40" s="244" t="s">
        <v>13</v>
      </c>
      <c r="Q40" s="244" t="s">
        <v>13</v>
      </c>
      <c r="R40" s="244" t="s">
        <v>13</v>
      </c>
      <c r="S40" s="244" t="s">
        <v>13</v>
      </c>
      <c r="T40" s="244" t="s">
        <v>13</v>
      </c>
      <c r="U40" s="244" t="s">
        <v>13</v>
      </c>
      <c r="V40" s="244" t="s">
        <v>13</v>
      </c>
      <c r="W40" s="244" t="s">
        <v>13</v>
      </c>
      <c r="X40" s="244" t="s">
        <v>13</v>
      </c>
      <c r="Y40" s="244" t="s">
        <v>13</v>
      </c>
      <c r="Z40" s="244" t="s">
        <v>13</v>
      </c>
      <c r="AA40" s="244" t="s">
        <v>13</v>
      </c>
      <c r="AB40" s="244" t="s">
        <v>13</v>
      </c>
      <c r="AC40" s="244" t="s">
        <v>13</v>
      </c>
      <c r="AD40" s="244" t="s">
        <v>13</v>
      </c>
      <c r="AE40" s="244" t="s">
        <v>13</v>
      </c>
      <c r="AF40" s="244" t="s">
        <v>13</v>
      </c>
    </row>
    <row r="41" spans="1:32" s="245" customFormat="1" x14ac:dyDescent="0.15">
      <c r="A41" s="249" t="s">
        <v>287</v>
      </c>
      <c r="B41" s="243">
        <v>46</v>
      </c>
      <c r="C41" s="244" t="s">
        <v>13</v>
      </c>
      <c r="D41" s="244" t="s">
        <v>13</v>
      </c>
      <c r="E41" s="244" t="s">
        <v>13</v>
      </c>
      <c r="F41" s="244" t="s">
        <v>13</v>
      </c>
      <c r="G41" s="244" t="s">
        <v>13</v>
      </c>
      <c r="H41" s="244" t="s">
        <v>13</v>
      </c>
      <c r="I41" s="244" t="s">
        <v>13</v>
      </c>
      <c r="J41" s="244" t="s">
        <v>13</v>
      </c>
      <c r="K41" s="244" t="s">
        <v>13</v>
      </c>
      <c r="L41" s="244" t="s">
        <v>13</v>
      </c>
      <c r="M41" s="244" t="s">
        <v>13</v>
      </c>
      <c r="N41" s="244" t="s">
        <v>13</v>
      </c>
      <c r="O41" s="244" t="s">
        <v>13</v>
      </c>
      <c r="P41" s="244" t="s">
        <v>13</v>
      </c>
      <c r="Q41" s="244" t="s">
        <v>13</v>
      </c>
      <c r="R41" s="244" t="s">
        <v>13</v>
      </c>
      <c r="S41" s="244" t="s">
        <v>13</v>
      </c>
      <c r="T41" s="244" t="s">
        <v>13</v>
      </c>
      <c r="U41" s="244" t="s">
        <v>13</v>
      </c>
      <c r="V41" s="244" t="s">
        <v>13</v>
      </c>
      <c r="W41" s="244" t="s">
        <v>13</v>
      </c>
      <c r="X41" s="244" t="s">
        <v>13</v>
      </c>
      <c r="Y41" s="244" t="s">
        <v>13</v>
      </c>
      <c r="Z41" s="244" t="s">
        <v>13</v>
      </c>
      <c r="AA41" s="244" t="s">
        <v>13</v>
      </c>
      <c r="AB41" s="244" t="s">
        <v>13</v>
      </c>
      <c r="AC41" s="244" t="s">
        <v>13</v>
      </c>
      <c r="AD41" s="244" t="s">
        <v>13</v>
      </c>
      <c r="AE41" s="244" t="s">
        <v>13</v>
      </c>
      <c r="AF41" s="244" t="s">
        <v>13</v>
      </c>
    </row>
    <row r="42" spans="1:32" s="245" customFormat="1" x14ac:dyDescent="0.15">
      <c r="A42" s="249" t="s">
        <v>288</v>
      </c>
      <c r="B42" s="243">
        <v>47</v>
      </c>
      <c r="C42" s="244" t="s">
        <v>13</v>
      </c>
      <c r="D42" s="244" t="s">
        <v>13</v>
      </c>
      <c r="E42" s="244" t="s">
        <v>13</v>
      </c>
      <c r="F42" s="244" t="s">
        <v>13</v>
      </c>
      <c r="G42" s="244" t="s">
        <v>13</v>
      </c>
      <c r="H42" s="244" t="s">
        <v>13</v>
      </c>
      <c r="I42" s="244" t="s">
        <v>13</v>
      </c>
      <c r="J42" s="244" t="s">
        <v>13</v>
      </c>
      <c r="K42" s="244" t="s">
        <v>13</v>
      </c>
      <c r="L42" s="244" t="s">
        <v>13</v>
      </c>
      <c r="M42" s="244" t="s">
        <v>13</v>
      </c>
      <c r="N42" s="244" t="s">
        <v>13</v>
      </c>
      <c r="O42" s="244" t="s">
        <v>13</v>
      </c>
      <c r="P42" s="244" t="s">
        <v>13</v>
      </c>
      <c r="Q42" s="244" t="s">
        <v>13</v>
      </c>
      <c r="R42" s="244" t="s">
        <v>13</v>
      </c>
      <c r="S42" s="244" t="s">
        <v>13</v>
      </c>
      <c r="T42" s="244" t="s">
        <v>13</v>
      </c>
      <c r="U42" s="244" t="s">
        <v>13</v>
      </c>
      <c r="V42" s="244" t="s">
        <v>13</v>
      </c>
      <c r="W42" s="244" t="s">
        <v>13</v>
      </c>
      <c r="X42" s="244" t="s">
        <v>13</v>
      </c>
      <c r="Y42" s="244" t="s">
        <v>13</v>
      </c>
      <c r="Z42" s="244" t="s">
        <v>13</v>
      </c>
      <c r="AA42" s="244" t="s">
        <v>13</v>
      </c>
      <c r="AB42" s="244" t="s">
        <v>13</v>
      </c>
      <c r="AC42" s="244" t="s">
        <v>13</v>
      </c>
      <c r="AD42" s="244" t="s">
        <v>13</v>
      </c>
      <c r="AE42" s="244" t="s">
        <v>13</v>
      </c>
      <c r="AF42" s="244" t="s">
        <v>13</v>
      </c>
    </row>
    <row r="43" spans="1:32" s="245" customFormat="1" x14ac:dyDescent="0.15">
      <c r="A43" s="249" t="s">
        <v>289</v>
      </c>
      <c r="B43" s="243">
        <v>48</v>
      </c>
      <c r="C43" s="244" t="s">
        <v>13</v>
      </c>
      <c r="D43" s="244" t="s">
        <v>13</v>
      </c>
      <c r="E43" s="244" t="s">
        <v>13</v>
      </c>
      <c r="F43" s="244" t="s">
        <v>13</v>
      </c>
      <c r="G43" s="244" t="s">
        <v>13</v>
      </c>
      <c r="H43" s="244" t="s">
        <v>13</v>
      </c>
      <c r="I43" s="244" t="s">
        <v>13</v>
      </c>
      <c r="J43" s="244" t="s">
        <v>13</v>
      </c>
      <c r="K43" s="244" t="s">
        <v>13</v>
      </c>
      <c r="L43" s="244" t="s">
        <v>13</v>
      </c>
      <c r="M43" s="244" t="s">
        <v>13</v>
      </c>
      <c r="N43" s="244" t="s">
        <v>13</v>
      </c>
      <c r="O43" s="244" t="s">
        <v>13</v>
      </c>
      <c r="P43" s="244" t="s">
        <v>13</v>
      </c>
      <c r="Q43" s="244" t="s">
        <v>13</v>
      </c>
      <c r="R43" s="244" t="s">
        <v>13</v>
      </c>
      <c r="S43" s="244" t="s">
        <v>13</v>
      </c>
      <c r="T43" s="244" t="s">
        <v>13</v>
      </c>
      <c r="U43" s="244" t="s">
        <v>13</v>
      </c>
      <c r="V43" s="244" t="s">
        <v>13</v>
      </c>
      <c r="W43" s="244" t="s">
        <v>13</v>
      </c>
      <c r="X43" s="244" t="s">
        <v>13</v>
      </c>
      <c r="Y43" s="244" t="s">
        <v>13</v>
      </c>
      <c r="Z43" s="244" t="s">
        <v>13</v>
      </c>
      <c r="AA43" s="244" t="s">
        <v>13</v>
      </c>
      <c r="AB43" s="244" t="s">
        <v>13</v>
      </c>
      <c r="AC43" s="244" t="s">
        <v>13</v>
      </c>
      <c r="AD43" s="244" t="s">
        <v>13</v>
      </c>
      <c r="AE43" s="244" t="s">
        <v>13</v>
      </c>
      <c r="AF43" s="244" t="s">
        <v>13</v>
      </c>
    </row>
    <row r="44" spans="1:32" s="245" customFormat="1" x14ac:dyDescent="0.15">
      <c r="A44" s="249" t="s">
        <v>290</v>
      </c>
      <c r="B44" s="243">
        <v>49</v>
      </c>
      <c r="C44" s="244" t="s">
        <v>13</v>
      </c>
      <c r="D44" s="244" t="s">
        <v>13</v>
      </c>
      <c r="E44" s="244" t="s">
        <v>13</v>
      </c>
      <c r="F44" s="244" t="s">
        <v>13</v>
      </c>
      <c r="G44" s="244" t="s">
        <v>13</v>
      </c>
      <c r="H44" s="244" t="s">
        <v>13</v>
      </c>
      <c r="I44" s="244" t="s">
        <v>13</v>
      </c>
      <c r="J44" s="244" t="s">
        <v>13</v>
      </c>
      <c r="K44" s="244" t="s">
        <v>13</v>
      </c>
      <c r="L44" s="244" t="s">
        <v>13</v>
      </c>
      <c r="M44" s="244" t="s">
        <v>13</v>
      </c>
      <c r="N44" s="244" t="s">
        <v>13</v>
      </c>
      <c r="O44" s="244" t="s">
        <v>13</v>
      </c>
      <c r="P44" s="244" t="s">
        <v>13</v>
      </c>
      <c r="Q44" s="244" t="s">
        <v>13</v>
      </c>
      <c r="R44" s="244" t="s">
        <v>13</v>
      </c>
      <c r="S44" s="244" t="s">
        <v>13</v>
      </c>
      <c r="T44" s="244" t="s">
        <v>13</v>
      </c>
      <c r="U44" s="244" t="s">
        <v>13</v>
      </c>
      <c r="V44" s="244" t="s">
        <v>13</v>
      </c>
      <c r="W44" s="244" t="s">
        <v>13</v>
      </c>
      <c r="X44" s="244" t="s">
        <v>13</v>
      </c>
      <c r="Y44" s="244" t="s">
        <v>13</v>
      </c>
      <c r="Z44" s="244" t="s">
        <v>13</v>
      </c>
      <c r="AA44" s="244" t="s">
        <v>13</v>
      </c>
      <c r="AB44" s="244" t="s">
        <v>13</v>
      </c>
      <c r="AC44" s="244" t="s">
        <v>13</v>
      </c>
      <c r="AD44" s="244" t="s">
        <v>13</v>
      </c>
      <c r="AE44" s="244" t="s">
        <v>13</v>
      </c>
      <c r="AF44" s="244" t="s">
        <v>13</v>
      </c>
    </row>
    <row r="45" spans="1:32" s="245" customFormat="1" x14ac:dyDescent="0.15">
      <c r="A45" s="249" t="s">
        <v>291</v>
      </c>
      <c r="B45" s="243">
        <v>50</v>
      </c>
      <c r="C45" s="244" t="s">
        <v>13</v>
      </c>
      <c r="D45" s="244" t="s">
        <v>13</v>
      </c>
      <c r="E45" s="244" t="s">
        <v>13</v>
      </c>
      <c r="F45" s="244" t="s">
        <v>13</v>
      </c>
      <c r="G45" s="244" t="s">
        <v>13</v>
      </c>
      <c r="H45" s="244" t="s">
        <v>13</v>
      </c>
      <c r="I45" s="244" t="s">
        <v>13</v>
      </c>
      <c r="J45" s="244" t="s">
        <v>13</v>
      </c>
      <c r="K45" s="244" t="s">
        <v>13</v>
      </c>
      <c r="L45" s="244" t="s">
        <v>13</v>
      </c>
      <c r="M45" s="244" t="s">
        <v>13</v>
      </c>
      <c r="N45" s="244" t="s">
        <v>13</v>
      </c>
      <c r="O45" s="244" t="s">
        <v>13</v>
      </c>
      <c r="P45" s="244" t="s">
        <v>13</v>
      </c>
      <c r="Q45" s="244" t="s">
        <v>13</v>
      </c>
      <c r="R45" s="244" t="s">
        <v>13</v>
      </c>
      <c r="S45" s="244" t="s">
        <v>13</v>
      </c>
      <c r="T45" s="244" t="s">
        <v>13</v>
      </c>
      <c r="U45" s="244" t="s">
        <v>13</v>
      </c>
      <c r="V45" s="244" t="s">
        <v>13</v>
      </c>
      <c r="W45" s="244" t="s">
        <v>13</v>
      </c>
      <c r="X45" s="244" t="s">
        <v>13</v>
      </c>
      <c r="Y45" s="244" t="s">
        <v>13</v>
      </c>
      <c r="Z45" s="244" t="s">
        <v>13</v>
      </c>
      <c r="AA45" s="244" t="s">
        <v>13</v>
      </c>
      <c r="AB45" s="244" t="s">
        <v>13</v>
      </c>
      <c r="AC45" s="244" t="s">
        <v>13</v>
      </c>
      <c r="AD45" s="244" t="s">
        <v>13</v>
      </c>
      <c r="AE45" s="244" t="s">
        <v>13</v>
      </c>
      <c r="AF45" s="244" t="s">
        <v>13</v>
      </c>
    </row>
    <row r="46" spans="1:32" s="245" customFormat="1" x14ac:dyDescent="0.15">
      <c r="A46" s="249" t="s">
        <v>292</v>
      </c>
      <c r="B46" s="243">
        <v>51</v>
      </c>
      <c r="C46" s="244" t="s">
        <v>13</v>
      </c>
      <c r="D46" s="244" t="s">
        <v>13</v>
      </c>
      <c r="E46" s="244" t="s">
        <v>13</v>
      </c>
      <c r="F46" s="244" t="s">
        <v>13</v>
      </c>
      <c r="G46" s="244" t="s">
        <v>13</v>
      </c>
      <c r="H46" s="244" t="s">
        <v>13</v>
      </c>
      <c r="I46" s="244" t="s">
        <v>13</v>
      </c>
      <c r="J46" s="244" t="s">
        <v>13</v>
      </c>
      <c r="K46" s="244" t="s">
        <v>13</v>
      </c>
      <c r="L46" s="244" t="s">
        <v>13</v>
      </c>
      <c r="M46" s="244" t="s">
        <v>13</v>
      </c>
      <c r="N46" s="244" t="s">
        <v>13</v>
      </c>
      <c r="O46" s="244" t="s">
        <v>13</v>
      </c>
      <c r="P46" s="244" t="s">
        <v>13</v>
      </c>
      <c r="Q46" s="244" t="s">
        <v>13</v>
      </c>
      <c r="R46" s="244" t="s">
        <v>13</v>
      </c>
      <c r="S46" s="244" t="s">
        <v>13</v>
      </c>
      <c r="T46" s="244" t="s">
        <v>13</v>
      </c>
      <c r="U46" s="244" t="s">
        <v>13</v>
      </c>
      <c r="V46" s="244" t="s">
        <v>13</v>
      </c>
      <c r="W46" s="244" t="s">
        <v>13</v>
      </c>
      <c r="X46" s="244" t="s">
        <v>13</v>
      </c>
      <c r="Y46" s="244" t="s">
        <v>13</v>
      </c>
      <c r="Z46" s="244" t="s">
        <v>13</v>
      </c>
      <c r="AA46" s="244" t="s">
        <v>13</v>
      </c>
      <c r="AB46" s="244" t="s">
        <v>13</v>
      </c>
      <c r="AC46" s="244" t="s">
        <v>13</v>
      </c>
      <c r="AD46" s="244" t="s">
        <v>13</v>
      </c>
      <c r="AE46" s="244" t="s">
        <v>13</v>
      </c>
      <c r="AF46" s="244" t="s">
        <v>13</v>
      </c>
    </row>
    <row r="47" spans="1:32" s="245" customFormat="1" x14ac:dyDescent="0.15">
      <c r="A47" s="249" t="s">
        <v>293</v>
      </c>
      <c r="B47" s="243">
        <v>52</v>
      </c>
      <c r="C47" s="244" t="s">
        <v>13</v>
      </c>
      <c r="D47" s="244" t="s">
        <v>13</v>
      </c>
      <c r="E47" s="244" t="s">
        <v>13</v>
      </c>
      <c r="F47" s="244" t="s">
        <v>13</v>
      </c>
      <c r="G47" s="244" t="s">
        <v>13</v>
      </c>
      <c r="H47" s="244" t="s">
        <v>13</v>
      </c>
      <c r="I47" s="244" t="s">
        <v>13</v>
      </c>
      <c r="J47" s="244" t="s">
        <v>13</v>
      </c>
      <c r="K47" s="244" t="s">
        <v>13</v>
      </c>
      <c r="L47" s="244" t="s">
        <v>13</v>
      </c>
      <c r="M47" s="244" t="s">
        <v>13</v>
      </c>
      <c r="N47" s="244" t="s">
        <v>13</v>
      </c>
      <c r="O47" s="244" t="s">
        <v>13</v>
      </c>
      <c r="P47" s="244" t="s">
        <v>13</v>
      </c>
      <c r="Q47" s="244" t="s">
        <v>13</v>
      </c>
      <c r="R47" s="244" t="s">
        <v>13</v>
      </c>
      <c r="S47" s="244" t="s">
        <v>13</v>
      </c>
      <c r="T47" s="244" t="s">
        <v>13</v>
      </c>
      <c r="U47" s="244" t="s">
        <v>13</v>
      </c>
      <c r="V47" s="244" t="s">
        <v>13</v>
      </c>
      <c r="W47" s="244" t="s">
        <v>13</v>
      </c>
      <c r="X47" s="244" t="s">
        <v>13</v>
      </c>
      <c r="Y47" s="244" t="s">
        <v>13</v>
      </c>
      <c r="Z47" s="244" t="s">
        <v>13</v>
      </c>
      <c r="AA47" s="244" t="s">
        <v>13</v>
      </c>
      <c r="AB47" s="244" t="s">
        <v>13</v>
      </c>
      <c r="AC47" s="244" t="s">
        <v>13</v>
      </c>
      <c r="AD47" s="244" t="s">
        <v>13</v>
      </c>
      <c r="AE47" s="244" t="s">
        <v>13</v>
      </c>
      <c r="AF47" s="244" t="s">
        <v>13</v>
      </c>
    </row>
    <row r="48" spans="1:32" s="245" customFormat="1" x14ac:dyDescent="0.15">
      <c r="A48" s="249" t="s">
        <v>294</v>
      </c>
      <c r="B48" s="243">
        <v>53</v>
      </c>
      <c r="C48" s="244" t="s">
        <v>13</v>
      </c>
      <c r="D48" s="244" t="s">
        <v>13</v>
      </c>
      <c r="E48" s="244" t="s">
        <v>13</v>
      </c>
      <c r="F48" s="244" t="s">
        <v>13</v>
      </c>
      <c r="G48" s="244" t="s">
        <v>13</v>
      </c>
      <c r="H48" s="244" t="s">
        <v>13</v>
      </c>
      <c r="I48" s="244" t="s">
        <v>13</v>
      </c>
      <c r="J48" s="244" t="s">
        <v>13</v>
      </c>
      <c r="K48" s="244" t="s">
        <v>13</v>
      </c>
      <c r="L48" s="244" t="s">
        <v>13</v>
      </c>
      <c r="M48" s="244" t="s">
        <v>13</v>
      </c>
      <c r="N48" s="244" t="s">
        <v>13</v>
      </c>
      <c r="O48" s="244" t="s">
        <v>13</v>
      </c>
      <c r="P48" s="244" t="s">
        <v>13</v>
      </c>
      <c r="Q48" s="244" t="s">
        <v>13</v>
      </c>
      <c r="R48" s="244" t="s">
        <v>13</v>
      </c>
      <c r="S48" s="244" t="s">
        <v>13</v>
      </c>
      <c r="T48" s="244" t="s">
        <v>13</v>
      </c>
      <c r="U48" s="244" t="s">
        <v>13</v>
      </c>
      <c r="V48" s="244" t="s">
        <v>13</v>
      </c>
      <c r="W48" s="244" t="s">
        <v>13</v>
      </c>
      <c r="X48" s="244" t="s">
        <v>13</v>
      </c>
      <c r="Y48" s="244" t="s">
        <v>13</v>
      </c>
      <c r="Z48" s="244" t="s">
        <v>13</v>
      </c>
      <c r="AA48" s="244" t="s">
        <v>13</v>
      </c>
      <c r="AB48" s="244" t="s">
        <v>13</v>
      </c>
      <c r="AC48" s="244" t="s">
        <v>13</v>
      </c>
      <c r="AD48" s="244" t="s">
        <v>13</v>
      </c>
      <c r="AE48" s="244" t="s">
        <v>13</v>
      </c>
      <c r="AF48" s="244" t="s">
        <v>13</v>
      </c>
    </row>
    <row r="49" spans="1:2" s="245" customFormat="1" x14ac:dyDescent="0.15">
      <c r="A49" s="242" t="s">
        <v>295</v>
      </c>
      <c r="B49" s="243">
        <v>60</v>
      </c>
    </row>
    <row r="50" spans="1:2" s="245" customFormat="1" x14ac:dyDescent="0.15">
      <c r="A50" s="242" t="s">
        <v>296</v>
      </c>
      <c r="B50" s="243">
        <v>61</v>
      </c>
    </row>
    <row r="51" spans="1:2" s="245" customFormat="1" x14ac:dyDescent="0.15">
      <c r="A51" s="248" t="s">
        <v>297</v>
      </c>
      <c r="B51" s="243">
        <v>62</v>
      </c>
    </row>
    <row r="52" spans="1:2" s="245" customFormat="1" x14ac:dyDescent="0.15">
      <c r="A52" s="248" t="s">
        <v>298</v>
      </c>
      <c r="B52" s="243">
        <v>63</v>
      </c>
    </row>
    <row r="53" spans="1:2" s="245" customFormat="1" x14ac:dyDescent="0.15">
      <c r="A53" s="246" t="s">
        <v>299</v>
      </c>
      <c r="B53" s="243">
        <v>64</v>
      </c>
    </row>
    <row r="54" spans="1:2" s="245" customFormat="1" x14ac:dyDescent="0.15">
      <c r="A54" s="249" t="s">
        <v>300</v>
      </c>
      <c r="B54" s="243">
        <v>65</v>
      </c>
    </row>
    <row r="55" spans="1:2" s="245" customFormat="1" x14ac:dyDescent="0.15">
      <c r="A55" s="250" t="s">
        <v>301</v>
      </c>
      <c r="B55" s="243">
        <v>66</v>
      </c>
    </row>
    <row r="56" spans="1:2" s="245" customFormat="1" x14ac:dyDescent="0.15">
      <c r="A56" s="251" t="s">
        <v>302</v>
      </c>
      <c r="B56" s="243">
        <v>67</v>
      </c>
    </row>
    <row r="57" spans="1:2" s="245" customFormat="1" x14ac:dyDescent="0.15">
      <c r="A57" s="246" t="s">
        <v>303</v>
      </c>
      <c r="B57" s="243">
        <v>68</v>
      </c>
    </row>
    <row r="58" spans="1:2" s="245" customFormat="1" x14ac:dyDescent="0.15">
      <c r="A58" s="249" t="s">
        <v>304</v>
      </c>
      <c r="B58" s="243">
        <v>69</v>
      </c>
    </row>
    <row r="59" spans="1:2" s="245" customFormat="1" x14ac:dyDescent="0.15">
      <c r="A59" s="246" t="s">
        <v>305</v>
      </c>
      <c r="B59" s="243">
        <v>70</v>
      </c>
    </row>
    <row r="60" spans="1:2" s="245" customFormat="1" x14ac:dyDescent="0.15">
      <c r="A60" s="249" t="s">
        <v>306</v>
      </c>
      <c r="B60" s="243">
        <v>71</v>
      </c>
    </row>
    <row r="61" spans="1:2" s="245" customFormat="1" x14ac:dyDescent="0.15">
      <c r="A61" s="242" t="s">
        <v>307</v>
      </c>
      <c r="B61" s="243">
        <v>72</v>
      </c>
    </row>
    <row r="62" spans="1:2" s="245" customFormat="1" x14ac:dyDescent="0.15">
      <c r="A62" s="248" t="s">
        <v>308</v>
      </c>
      <c r="B62" s="243">
        <v>73</v>
      </c>
    </row>
    <row r="63" spans="1:2" s="245" customFormat="1" x14ac:dyDescent="0.15">
      <c r="A63" s="252" t="s">
        <v>309</v>
      </c>
      <c r="B63" s="245" t="s">
        <v>310</v>
      </c>
    </row>
    <row r="64" spans="1:2" x14ac:dyDescent="0.15">
      <c r="A64" s="58" t="s">
        <v>319</v>
      </c>
    </row>
    <row r="65" spans="1:5" x14ac:dyDescent="0.15">
      <c r="A65" s="58" t="s">
        <v>217</v>
      </c>
      <c r="C65" s="58" t="s">
        <v>214</v>
      </c>
      <c r="D65" s="134" t="s">
        <v>237</v>
      </c>
    </row>
    <row r="66" spans="1:5" x14ac:dyDescent="0.15">
      <c r="A66" s="59" t="s">
        <v>93</v>
      </c>
      <c r="C66" s="58" t="s">
        <v>31</v>
      </c>
      <c r="D66" s="58" t="s">
        <v>13</v>
      </c>
      <c r="E66" s="58" t="s">
        <v>13</v>
      </c>
    </row>
    <row r="67" spans="1:5" x14ac:dyDescent="0.15">
      <c r="A67" s="59" t="s">
        <v>94</v>
      </c>
      <c r="C67" s="58" t="s">
        <v>80</v>
      </c>
      <c r="D67" s="58" t="s">
        <v>13</v>
      </c>
      <c r="E67" s="58" t="s">
        <v>101</v>
      </c>
    </row>
    <row r="68" spans="1:5" x14ac:dyDescent="0.15">
      <c r="A68" s="59" t="s">
        <v>95</v>
      </c>
      <c r="C68" s="58" t="s">
        <v>81</v>
      </c>
      <c r="D68" s="58" t="s">
        <v>222</v>
      </c>
      <c r="E68" s="58" t="s">
        <v>13</v>
      </c>
    </row>
    <row r="69" spans="1:5" x14ac:dyDescent="0.15">
      <c r="A69" s="59" t="s">
        <v>96</v>
      </c>
      <c r="C69" s="58" t="s">
        <v>82</v>
      </c>
      <c r="D69" s="58" t="s">
        <v>224</v>
      </c>
      <c r="E69" s="58" t="s">
        <v>86</v>
      </c>
    </row>
    <row r="70" spans="1:5" x14ac:dyDescent="0.15">
      <c r="A70" s="59" t="s">
        <v>97</v>
      </c>
      <c r="C70" s="58" t="s">
        <v>228</v>
      </c>
      <c r="D70" s="58" t="s">
        <v>256</v>
      </c>
      <c r="E70" s="58" t="s">
        <v>86</v>
      </c>
    </row>
    <row r="71" spans="1:5" x14ac:dyDescent="0.15">
      <c r="A71" s="59" t="s">
        <v>98</v>
      </c>
      <c r="C71" s="58" t="s">
        <v>231</v>
      </c>
      <c r="D71" s="58" t="s">
        <v>277</v>
      </c>
      <c r="E71" s="58" t="s">
        <v>86</v>
      </c>
    </row>
    <row r="72" spans="1:5" x14ac:dyDescent="0.15">
      <c r="A72" s="59" t="s">
        <v>99</v>
      </c>
      <c r="C72" s="58" t="s">
        <v>228</v>
      </c>
      <c r="D72" s="58" t="s">
        <v>256</v>
      </c>
      <c r="E72" s="58" t="s">
        <v>86</v>
      </c>
    </row>
    <row r="73" spans="1:5" x14ac:dyDescent="0.15">
      <c r="A73" s="59" t="s">
        <v>100</v>
      </c>
      <c r="C73" s="58" t="s">
        <v>231</v>
      </c>
      <c r="D73" s="58" t="s">
        <v>277</v>
      </c>
      <c r="E73" s="58" t="s">
        <v>86</v>
      </c>
    </row>
    <row r="74" spans="1:5" x14ac:dyDescent="0.15">
      <c r="A74" s="59"/>
    </row>
    <row r="75" spans="1:5" x14ac:dyDescent="0.15">
      <c r="A75" s="59"/>
    </row>
    <row r="76" spans="1:5" x14ac:dyDescent="0.15">
      <c r="A76" s="59"/>
    </row>
    <row r="77" spans="1:5" x14ac:dyDescent="0.15">
      <c r="A77" s="59"/>
    </row>
    <row r="78" spans="1:5" x14ac:dyDescent="0.15">
      <c r="A78" s="59"/>
    </row>
    <row r="79" spans="1:5" x14ac:dyDescent="0.15">
      <c r="A79" s="59"/>
    </row>
    <row r="80" spans="1:5" x14ac:dyDescent="0.15">
      <c r="A80" s="59"/>
    </row>
    <row r="81" spans="1:6" x14ac:dyDescent="0.15">
      <c r="A81" s="59"/>
    </row>
    <row r="82" spans="1:6" x14ac:dyDescent="0.15">
      <c r="A82" s="134" t="s">
        <v>238</v>
      </c>
    </row>
    <row r="83" spans="1:6" x14ac:dyDescent="0.15">
      <c r="A83" s="58" t="s">
        <v>218</v>
      </c>
      <c r="F83" s="57"/>
    </row>
    <row r="84" spans="1:6" x14ac:dyDescent="0.15">
      <c r="A84" s="58" t="s">
        <v>154</v>
      </c>
      <c r="B84" s="60" t="s">
        <v>106</v>
      </c>
    </row>
    <row r="85" spans="1:6" x14ac:dyDescent="0.15">
      <c r="A85" s="58" t="s">
        <v>32</v>
      </c>
      <c r="B85" s="60" t="s">
        <v>107</v>
      </c>
    </row>
    <row r="86" spans="1:6" x14ac:dyDescent="0.15">
      <c r="A86" s="58" t="s">
        <v>37</v>
      </c>
      <c r="B86" s="60" t="s">
        <v>108</v>
      </c>
    </row>
    <row r="87" spans="1:6" x14ac:dyDescent="0.15">
      <c r="A87" s="58" t="s">
        <v>155</v>
      </c>
      <c r="B87" s="60" t="s">
        <v>109</v>
      </c>
    </row>
    <row r="88" spans="1:6" x14ac:dyDescent="0.15">
      <c r="A88" s="58" t="s">
        <v>43</v>
      </c>
      <c r="B88" s="60" t="s">
        <v>110</v>
      </c>
    </row>
    <row r="89" spans="1:6" x14ac:dyDescent="0.15">
      <c r="A89" s="58" t="s">
        <v>41</v>
      </c>
      <c r="B89" s="60" t="s">
        <v>111</v>
      </c>
    </row>
    <row r="90" spans="1:6" x14ac:dyDescent="0.15">
      <c r="A90" s="58" t="s">
        <v>156</v>
      </c>
      <c r="B90" s="60" t="s">
        <v>112</v>
      </c>
    </row>
    <row r="91" spans="1:6" x14ac:dyDescent="0.15">
      <c r="A91" s="58" t="s">
        <v>42</v>
      </c>
      <c r="B91" s="60" t="s">
        <v>113</v>
      </c>
    </row>
    <row r="92" spans="1:6" x14ac:dyDescent="0.15">
      <c r="A92" s="58" t="s">
        <v>91</v>
      </c>
      <c r="B92" s="60" t="s">
        <v>114</v>
      </c>
    </row>
    <row r="93" spans="1:6" x14ac:dyDescent="0.15">
      <c r="A93" s="58" t="s">
        <v>46</v>
      </c>
      <c r="B93" s="60" t="s">
        <v>115</v>
      </c>
    </row>
    <row r="94" spans="1:6" x14ac:dyDescent="0.15">
      <c r="A94" s="58" t="s">
        <v>157</v>
      </c>
      <c r="B94" s="60" t="s">
        <v>116</v>
      </c>
    </row>
    <row r="95" spans="1:6" x14ac:dyDescent="0.15">
      <c r="A95" s="58" t="s">
        <v>158</v>
      </c>
      <c r="B95" s="60" t="s">
        <v>117</v>
      </c>
    </row>
    <row r="96" spans="1:6" x14ac:dyDescent="0.15">
      <c r="A96" s="58" t="s">
        <v>207</v>
      </c>
      <c r="B96" s="60" t="s">
        <v>206</v>
      </c>
      <c r="D96" s="135" t="s">
        <v>225</v>
      </c>
    </row>
    <row r="97" spans="1:4" x14ac:dyDescent="0.15">
      <c r="A97" s="58" t="s">
        <v>159</v>
      </c>
      <c r="B97" s="60" t="s">
        <v>118</v>
      </c>
      <c r="D97" s="135" t="s">
        <v>226</v>
      </c>
    </row>
    <row r="98" spans="1:4" x14ac:dyDescent="0.15">
      <c r="A98" s="58" t="s">
        <v>160</v>
      </c>
      <c r="B98" s="60" t="s">
        <v>119</v>
      </c>
      <c r="D98" s="135" t="s">
        <v>227</v>
      </c>
    </row>
    <row r="99" spans="1:4" x14ac:dyDescent="0.15">
      <c r="A99" s="58" t="s">
        <v>161</v>
      </c>
      <c r="B99" s="60" t="s">
        <v>120</v>
      </c>
      <c r="D99" s="135" t="s">
        <v>228</v>
      </c>
    </row>
    <row r="100" spans="1:4" x14ac:dyDescent="0.15">
      <c r="A100" s="58" t="s">
        <v>162</v>
      </c>
      <c r="B100" s="60" t="s">
        <v>121</v>
      </c>
      <c r="D100" s="135"/>
    </row>
    <row r="101" spans="1:4" x14ac:dyDescent="0.15">
      <c r="A101" s="58" t="s">
        <v>163</v>
      </c>
      <c r="B101" s="60" t="s">
        <v>122</v>
      </c>
      <c r="D101" s="135"/>
    </row>
    <row r="102" spans="1:4" x14ac:dyDescent="0.15">
      <c r="A102" s="58" t="s">
        <v>164</v>
      </c>
      <c r="B102" s="60" t="s">
        <v>123</v>
      </c>
      <c r="D102" s="135" t="s">
        <v>229</v>
      </c>
    </row>
    <row r="103" spans="1:4" x14ac:dyDescent="0.15">
      <c r="A103" s="58" t="s">
        <v>165</v>
      </c>
      <c r="B103" s="60" t="s">
        <v>124</v>
      </c>
      <c r="D103" s="135" t="s">
        <v>230</v>
      </c>
    </row>
    <row r="104" spans="1:4" x14ac:dyDescent="0.15">
      <c r="A104" s="58" t="s">
        <v>166</v>
      </c>
      <c r="B104" s="60" t="s">
        <v>125</v>
      </c>
      <c r="D104" s="135" t="s">
        <v>231</v>
      </c>
    </row>
    <row r="105" spans="1:4" x14ac:dyDescent="0.15">
      <c r="A105" s="58" t="s">
        <v>167</v>
      </c>
      <c r="B105" s="60" t="s">
        <v>126</v>
      </c>
    </row>
    <row r="106" spans="1:4" x14ac:dyDescent="0.15">
      <c r="A106" s="58" t="s">
        <v>168</v>
      </c>
      <c r="B106" s="60" t="s">
        <v>127</v>
      </c>
    </row>
    <row r="107" spans="1:4" x14ac:dyDescent="0.15">
      <c r="A107" s="58" t="s">
        <v>169</v>
      </c>
      <c r="B107" s="60" t="s">
        <v>128</v>
      </c>
    </row>
    <row r="108" spans="1:4" x14ac:dyDescent="0.15">
      <c r="A108" s="58" t="s">
        <v>170</v>
      </c>
      <c r="B108" s="60" t="s">
        <v>129</v>
      </c>
    </row>
    <row r="109" spans="1:4" x14ac:dyDescent="0.15">
      <c r="A109" s="58" t="s">
        <v>39</v>
      </c>
      <c r="B109" s="60" t="s">
        <v>200</v>
      </c>
    </row>
    <row r="110" spans="1:4" x14ac:dyDescent="0.15">
      <c r="A110" s="58" t="s">
        <v>202</v>
      </c>
      <c r="B110" s="60" t="s">
        <v>201</v>
      </c>
    </row>
    <row r="111" spans="1:4" x14ac:dyDescent="0.15">
      <c r="A111" s="58" t="s">
        <v>40</v>
      </c>
      <c r="B111" s="60" t="s">
        <v>203</v>
      </c>
    </row>
    <row r="112" spans="1:4" x14ac:dyDescent="0.15">
      <c r="A112" s="58" t="s">
        <v>205</v>
      </c>
      <c r="B112" s="60" t="s">
        <v>204</v>
      </c>
    </row>
    <row r="113" spans="1:4" x14ac:dyDescent="0.15">
      <c r="A113" s="58" t="s">
        <v>171</v>
      </c>
      <c r="B113" s="60" t="s">
        <v>130</v>
      </c>
    </row>
    <row r="114" spans="1:4" x14ac:dyDescent="0.15">
      <c r="A114" s="58" t="s">
        <v>172</v>
      </c>
      <c r="B114" s="60" t="s">
        <v>131</v>
      </c>
      <c r="D114" s="135" t="s">
        <v>232</v>
      </c>
    </row>
    <row r="115" spans="1:4" x14ac:dyDescent="0.15">
      <c r="A115" s="58" t="s">
        <v>173</v>
      </c>
      <c r="B115" s="60" t="s">
        <v>132</v>
      </c>
      <c r="D115" s="135" t="s">
        <v>233</v>
      </c>
    </row>
    <row r="116" spans="1:4" x14ac:dyDescent="0.15">
      <c r="A116" s="58" t="s">
        <v>174</v>
      </c>
      <c r="B116" s="60" t="s">
        <v>133</v>
      </c>
      <c r="D116" s="135" t="s">
        <v>226</v>
      </c>
    </row>
    <row r="117" spans="1:4" x14ac:dyDescent="0.15">
      <c r="A117" s="58" t="s">
        <v>175</v>
      </c>
      <c r="B117" s="60" t="s">
        <v>134</v>
      </c>
      <c r="D117" s="135" t="s">
        <v>234</v>
      </c>
    </row>
    <row r="118" spans="1:4" x14ac:dyDescent="0.15">
      <c r="A118" s="58" t="s">
        <v>176</v>
      </c>
      <c r="B118" s="60" t="s">
        <v>135</v>
      </c>
      <c r="D118" s="135" t="s">
        <v>229</v>
      </c>
    </row>
    <row r="119" spans="1:4" x14ac:dyDescent="0.15">
      <c r="A119" s="58" t="s">
        <v>177</v>
      </c>
      <c r="B119" s="60" t="s">
        <v>136</v>
      </c>
      <c r="D119" s="135" t="s">
        <v>232</v>
      </c>
    </row>
    <row r="120" spans="1:4" x14ac:dyDescent="0.15">
      <c r="A120" s="58" t="s">
        <v>178</v>
      </c>
      <c r="B120" s="60" t="s">
        <v>137</v>
      </c>
      <c r="D120" s="135" t="s">
        <v>233</v>
      </c>
    </row>
    <row r="121" spans="1:4" x14ac:dyDescent="0.15">
      <c r="A121" s="58" t="s">
        <v>179</v>
      </c>
      <c r="B121" s="60" t="s">
        <v>138</v>
      </c>
      <c r="D121" s="135" t="s">
        <v>231</v>
      </c>
    </row>
    <row r="122" spans="1:4" x14ac:dyDescent="0.15">
      <c r="A122" s="58" t="s">
        <v>180</v>
      </c>
      <c r="B122" s="60" t="s">
        <v>139</v>
      </c>
      <c r="D122" s="135" t="s">
        <v>232</v>
      </c>
    </row>
    <row r="123" spans="1:4" x14ac:dyDescent="0.15">
      <c r="A123" s="58" t="s">
        <v>181</v>
      </c>
      <c r="B123" s="60" t="s">
        <v>140</v>
      </c>
      <c r="D123" s="135" t="s">
        <v>233</v>
      </c>
    </row>
    <row r="124" spans="1:4" x14ac:dyDescent="0.15">
      <c r="A124" s="58" t="s">
        <v>182</v>
      </c>
      <c r="B124" s="60" t="s">
        <v>141</v>
      </c>
      <c r="D124" s="135" t="s">
        <v>228</v>
      </c>
    </row>
    <row r="125" spans="1:4" x14ac:dyDescent="0.15">
      <c r="A125" s="58" t="s">
        <v>183</v>
      </c>
      <c r="B125" s="60" t="s">
        <v>142</v>
      </c>
      <c r="D125" s="135" t="s">
        <v>231</v>
      </c>
    </row>
    <row r="126" spans="1:4" x14ac:dyDescent="0.15">
      <c r="A126" s="58" t="s">
        <v>184</v>
      </c>
      <c r="B126" s="60" t="s">
        <v>143</v>
      </c>
      <c r="D126" s="135" t="s">
        <v>231</v>
      </c>
    </row>
    <row r="127" spans="1:4" x14ac:dyDescent="0.15">
      <c r="A127" s="58" t="s">
        <v>185</v>
      </c>
      <c r="B127" s="60" t="s">
        <v>144</v>
      </c>
      <c r="D127" s="135" t="s">
        <v>226</v>
      </c>
    </row>
    <row r="128" spans="1:4" ht="13.2" thickBot="1" x14ac:dyDescent="0.2">
      <c r="A128" s="58" t="s">
        <v>105</v>
      </c>
      <c r="B128" s="60" t="s">
        <v>145</v>
      </c>
    </row>
    <row r="129" spans="1:8" x14ac:dyDescent="0.15">
      <c r="A129" s="235" t="s">
        <v>311</v>
      </c>
      <c r="B129" s="60" t="s">
        <v>146</v>
      </c>
      <c r="C129" s="58">
        <v>1</v>
      </c>
      <c r="D129" s="58" t="s">
        <v>247</v>
      </c>
      <c r="E129" s="245"/>
      <c r="F129" s="245"/>
      <c r="G129" s="245"/>
      <c r="H129" s="245"/>
    </row>
    <row r="130" spans="1:8" x14ac:dyDescent="0.15">
      <c r="A130" s="236" t="s">
        <v>312</v>
      </c>
      <c r="B130" s="60" t="s">
        <v>147</v>
      </c>
      <c r="C130" s="58">
        <v>1</v>
      </c>
      <c r="D130" s="58" t="s">
        <v>247</v>
      </c>
      <c r="E130" s="245"/>
      <c r="F130" s="245"/>
      <c r="G130" s="245"/>
      <c r="H130" s="245"/>
    </row>
    <row r="131" spans="1:8" x14ac:dyDescent="0.15">
      <c r="A131" s="236" t="s">
        <v>186</v>
      </c>
      <c r="B131" s="60" t="s">
        <v>219</v>
      </c>
      <c r="C131" s="58">
        <v>1</v>
      </c>
      <c r="D131" s="58" t="s">
        <v>247</v>
      </c>
      <c r="E131" s="245"/>
      <c r="F131" s="245"/>
      <c r="G131" s="245"/>
      <c r="H131" s="245"/>
    </row>
    <row r="132" spans="1:8" x14ac:dyDescent="0.15">
      <c r="A132" s="236" t="s">
        <v>187</v>
      </c>
      <c r="B132" s="60" t="s">
        <v>220</v>
      </c>
      <c r="C132" s="58">
        <v>1</v>
      </c>
      <c r="D132" s="58" t="s">
        <v>247</v>
      </c>
      <c r="E132" s="245"/>
      <c r="F132" s="245"/>
      <c r="G132" s="245"/>
      <c r="H132" s="245"/>
    </row>
    <row r="133" spans="1:8" x14ac:dyDescent="0.15">
      <c r="A133" s="236" t="s">
        <v>295</v>
      </c>
      <c r="B133" s="61" t="s">
        <v>148</v>
      </c>
      <c r="C133" s="58">
        <v>1</v>
      </c>
      <c r="D133" s="58" t="s">
        <v>247</v>
      </c>
      <c r="E133" s="245"/>
      <c r="F133" s="245"/>
      <c r="G133" s="245"/>
      <c r="H133" s="245"/>
    </row>
    <row r="134" spans="1:8" x14ac:dyDescent="0.15">
      <c r="A134" s="236" t="s">
        <v>296</v>
      </c>
      <c r="B134" s="61" t="s">
        <v>149</v>
      </c>
      <c r="C134" s="58">
        <v>1</v>
      </c>
      <c r="D134" s="58" t="s">
        <v>247</v>
      </c>
      <c r="E134" s="245"/>
      <c r="F134" s="245"/>
      <c r="G134" s="245"/>
      <c r="H134" s="245"/>
    </row>
    <row r="135" spans="1:8" x14ac:dyDescent="0.15">
      <c r="A135" s="236" t="s">
        <v>297</v>
      </c>
      <c r="B135" s="61" t="s">
        <v>150</v>
      </c>
      <c r="C135" s="58">
        <v>1</v>
      </c>
      <c r="D135" s="58" t="s">
        <v>247</v>
      </c>
      <c r="E135" s="245"/>
      <c r="F135" s="245"/>
      <c r="G135" s="245"/>
      <c r="H135" s="245"/>
    </row>
    <row r="136" spans="1:8" x14ac:dyDescent="0.15">
      <c r="A136" s="236" t="s">
        <v>298</v>
      </c>
      <c r="B136" s="61" t="s">
        <v>151</v>
      </c>
      <c r="C136" s="58">
        <v>1</v>
      </c>
      <c r="D136" s="58" t="s">
        <v>247</v>
      </c>
      <c r="E136" s="245"/>
      <c r="F136" s="245"/>
      <c r="G136" s="245"/>
      <c r="H136" s="245"/>
    </row>
    <row r="137" spans="1:8" x14ac:dyDescent="0.15">
      <c r="A137" s="236" t="s">
        <v>235</v>
      </c>
      <c r="B137" s="61" t="s">
        <v>86</v>
      </c>
      <c r="C137" s="58">
        <v>1</v>
      </c>
      <c r="D137" s="58" t="s">
        <v>239</v>
      </c>
      <c r="E137" s="245"/>
      <c r="F137" s="245"/>
      <c r="G137" s="245"/>
      <c r="H137" s="245"/>
    </row>
    <row r="138" spans="1:8" x14ac:dyDescent="0.15">
      <c r="A138" s="236" t="s">
        <v>236</v>
      </c>
      <c r="B138" s="61" t="s">
        <v>86</v>
      </c>
      <c r="C138" s="58">
        <v>1</v>
      </c>
      <c r="D138" s="58" t="s">
        <v>239</v>
      </c>
      <c r="E138" s="245"/>
      <c r="F138" s="245"/>
      <c r="G138" s="245"/>
      <c r="H138" s="245"/>
    </row>
    <row r="139" spans="1:8" x14ac:dyDescent="0.15">
      <c r="A139" s="236" t="s">
        <v>313</v>
      </c>
      <c r="B139" s="61" t="s">
        <v>13</v>
      </c>
      <c r="C139" s="58">
        <v>1</v>
      </c>
      <c r="D139" s="58" t="s">
        <v>239</v>
      </c>
      <c r="E139" s="245"/>
      <c r="F139" s="245"/>
      <c r="G139" s="245"/>
      <c r="H139" s="245"/>
    </row>
    <row r="140" spans="1:8" x14ac:dyDescent="0.15">
      <c r="A140" s="236" t="s">
        <v>314</v>
      </c>
      <c r="B140" s="61" t="s">
        <v>13</v>
      </c>
      <c r="C140" s="58">
        <v>1</v>
      </c>
      <c r="D140" s="58" t="s">
        <v>239</v>
      </c>
      <c r="E140" s="245"/>
      <c r="F140" s="245"/>
      <c r="G140" s="245"/>
      <c r="H140" s="245"/>
    </row>
    <row r="141" spans="1:8" ht="13.2" thickBot="1" x14ac:dyDescent="0.2">
      <c r="A141" s="237" t="s">
        <v>248</v>
      </c>
      <c r="B141" s="61" t="s">
        <v>86</v>
      </c>
      <c r="C141" s="58">
        <v>1</v>
      </c>
      <c r="D141" s="58" t="s">
        <v>239</v>
      </c>
      <c r="E141" s="245"/>
      <c r="F141" s="245"/>
      <c r="G141" s="245"/>
      <c r="H141" s="245"/>
    </row>
    <row r="142" spans="1:8" x14ac:dyDescent="0.15">
      <c r="B142" s="61"/>
    </row>
    <row r="143" spans="1:8" x14ac:dyDescent="0.15">
      <c r="A143" s="58" t="s">
        <v>83</v>
      </c>
      <c r="B143" s="60" t="s">
        <v>152</v>
      </c>
    </row>
    <row r="144" spans="1:8" x14ac:dyDescent="0.15">
      <c r="A144" s="58" t="s">
        <v>188</v>
      </c>
      <c r="B144" s="60" t="s">
        <v>153</v>
      </c>
    </row>
    <row r="145" spans="1:2" x14ac:dyDescent="0.15">
      <c r="A145" s="58" t="s">
        <v>196</v>
      </c>
      <c r="B145" s="60" t="s">
        <v>197</v>
      </c>
    </row>
    <row r="146" spans="1:2" x14ac:dyDescent="0.15">
      <c r="A146" s="58" t="s">
        <v>198</v>
      </c>
      <c r="B146" s="58" t="s">
        <v>198</v>
      </c>
    </row>
    <row r="147" spans="1:2" x14ac:dyDescent="0.15">
      <c r="A147" s="134" t="s">
        <v>215</v>
      </c>
    </row>
  </sheetData>
  <phoneticPr fontId="3"/>
  <dataValidations count="2">
    <dataValidation type="list" allowBlank="1" showInputMessage="1" showErrorMessage="1" sqref="C66:E81" xr:uid="{9C421B29-B564-41E1-857F-4A4CCF521659}">
      <formula1>$A$2:$A$63</formula1>
    </dataValidation>
    <dataValidation type="list" allowBlank="1" showInputMessage="1" showErrorMessage="1" sqref="C2:AF48" xr:uid="{10AA8B95-767B-4C31-BB62-1F57CC335397}">
      <formula1>$A$84:$A$148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クラス・種目リスト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osrk100</dc:creator>
  <cp:lastModifiedBy>強 高橋</cp:lastModifiedBy>
  <cp:lastPrinted>2023-03-21T03:08:30Z</cp:lastPrinted>
  <dcterms:created xsi:type="dcterms:W3CDTF">2014-05-10T12:46:56Z</dcterms:created>
  <dcterms:modified xsi:type="dcterms:W3CDTF">2024-04-05T22:16:53Z</dcterms:modified>
</cp:coreProperties>
</file>